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1" activeTab="3"/>
  </bookViews>
  <sheets>
    <sheet name="Zał.2Przedsięwzięcia" sheetId="1" r:id="rId1"/>
    <sheet name="Zał.3 Przeds.zbiorczo" sheetId="2" r:id="rId2"/>
    <sheet name="Zał.4Zb.przeds" sheetId="3" r:id="rId3"/>
    <sheet name="Zał.4Zb.progr" sheetId="4" r:id="rId4"/>
  </sheets>
  <definedNames/>
  <calcPr fullCalcOnLoad="1"/>
</workbook>
</file>

<file path=xl/sharedStrings.xml><?xml version="1.0" encoding="utf-8"?>
<sst xmlns="http://schemas.openxmlformats.org/spreadsheetml/2006/main" count="478" uniqueCount="107">
  <si>
    <t xml:space="preserve"> - 3 -</t>
  </si>
  <si>
    <t xml:space="preserve"> - 5 -</t>
  </si>
  <si>
    <t xml:space="preserve"> - 7 -</t>
  </si>
  <si>
    <t xml:space="preserve"> - 9 -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</si>
  <si>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</si>
  <si>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</si>
  <si>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</si>
  <si>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</si>
  <si>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</si>
  <si>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Wykaz przedsięwzięć do Wieloletniej Prognozy Finansowej </t>
  </si>
  <si>
    <t xml:space="preserve">Nazwa i cel </t>
  </si>
  <si>
    <t>Jednostka odpowiedzialna lub koordynująca</t>
  </si>
  <si>
    <t>Okres realizacji</t>
  </si>
  <si>
    <t>Łączne nakłady finansowe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</si>
  <si>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</si>
  <si>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</si>
  <si>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</si>
  <si>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</si>
  <si>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</si>
  <si>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</si>
  <si>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</si>
  <si>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</si>
  <si>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Uczenie się przez całe życie w ramach Partnerskiego Programu Comenius - Współpraca zagraniczna i promocja miasta</t>
  </si>
  <si>
    <t>Gimnazjum nr 2</t>
  </si>
  <si>
    <t xml:space="preserve"> - wydatki majątkowe </t>
  </si>
  <si>
    <t>Regionalny Program Operacyjny Województwa Mazowieckiego 2007-2013 Projekt Termy Gostynińskie - Budowa Centralnego Parku Rekreacji, Balneologii, Turystyki i Wypoczynku Termy Gostynińskie</t>
  </si>
  <si>
    <t>Urząd Miasta</t>
  </si>
  <si>
    <t>2) umowy, których realizacja w roku budżetowym i w latach następnych jest niezbędna dla zapewnienia ciągłości działania jednostki i których płatności przypadają w okresie dłuższym niż rok</t>
  </si>
  <si>
    <t>Umowa na obsługę bankową budżetu Miasta - Zapewnienie przepływów finansowych</t>
  </si>
  <si>
    <t>Umowa na konserwację oświetlenia ulicznego - Zaopatrzenie w energię elektryczną</t>
  </si>
  <si>
    <t>Umowa na najem miejsc na słupach elektroenergetycznych w celu zamontowania kamer monitoringu miasta i przewodów sterujących - Utrzymanie porządku publicznego i bezpieczeństwa obywateli</t>
  </si>
  <si>
    <t>Budowa budynku socjalnego przy ul. Krośniewickiej - Komunalne budownictwo mieszkaniowe</t>
  </si>
  <si>
    <t>3) Gwarancje i poręczenia udzielane przez jednostki samorządu terytorialnego (razem)</t>
  </si>
  <si>
    <t>Umowa – poręczenie Miejskiemu Towarzystwu Budownictwa Społecznego w Gostyninie 2 długoterminowych kredytów na budowę budynków mieszkalnych - Komunalne budownictwo mieszkaniowe</t>
  </si>
  <si>
    <t>Limit zobowiązań</t>
  </si>
  <si>
    <t>Budowa Miejskiego Centrum Handlowo-Usługowego - Bazar wraz z otoczeniem wraz z finansowaniem inwestycji - Budowa targowiska miejskiego</t>
  </si>
  <si>
    <t>Umowa na sporządzanie analiz i opinii urbanistycznych oraz opracowań dla potrzeb składania wniosków o ustalenie lokalizacji drogi - Utrzymanie ładu przestrzennego</t>
  </si>
  <si>
    <t>Umowa na utrzymanie serwisu internetowego - Promocja miasta</t>
  </si>
  <si>
    <t>Umowa na konserwację elektronicznego systemu alarmowego w obiekcie Ratusza - Utrzymanie miejskich obiektów administracyjnych</t>
  </si>
  <si>
    <t>Umowa na konserwację elektronicznego systemu alarmowego w oficynie przy Ratuszu - Utrzymanie miejskich obiektów administracyjnych</t>
  </si>
  <si>
    <t>Szkoła Podstawowa nr 1</t>
  </si>
  <si>
    <t>Umowa na opracowanie projektu miejscowego planu zagospodarowania przestrzennego dla obszaru miasta Gostynina  położonego pomiędzy ul. Żeromskiego, torami kolejowymi, ul. Czapskiegto i obwodnicą - Utrzymanie ładu przetrzennego</t>
  </si>
  <si>
    <t>Budowa budynku socjalnego przy ul. Kościuszkowców/ Targowa - Komunalne budownictwo mieszkaniowe</t>
  </si>
  <si>
    <t>Program Uczenie się przez całe życie Comenius - Partnerskie Projekty Szkół - Współpraca zagraniczna i promocja miasta</t>
  </si>
  <si>
    <t>Umowa na opracowanie projektu miejscowego planu zagospodarowania przestrzennego dla obszaru miasta Gostynina położonego pomiędzy ul. Żeromskiego, torami kolejowymi, ul. Czapskiegto i obwodnicą - Utrzymanie ładu przetrzennego</t>
  </si>
  <si>
    <t xml:space="preserve"> - 313.642,-zł - środki do pozyskania, ujęte w planie wydatków</t>
  </si>
  <si>
    <t xml:space="preserve"> - 318.423,-zł - środki do pozyskania, ujęte w planie wydatków</t>
  </si>
  <si>
    <t xml:space="preserve"> - 20.000.000,-zł - środki UE ujęte w planie wydatków </t>
  </si>
  <si>
    <t>w sprawie Wieloletniej Prognozy Finansowej na lata 2012-2045</t>
  </si>
  <si>
    <t>Limit wydatków w 2012r.</t>
  </si>
  <si>
    <t>Limit wydatków w 2013r.</t>
  </si>
  <si>
    <t>Limit wydatków w 2014r.</t>
  </si>
  <si>
    <t>Limit wydatków w 2015r.</t>
  </si>
  <si>
    <t>Limit wydatków w 2016r.</t>
  </si>
  <si>
    <t>Limit wydatków w 2017r.</t>
  </si>
  <si>
    <t>Limit wydatków w 2018r.</t>
  </si>
  <si>
    <t>Limit wydatków w 2019r.</t>
  </si>
  <si>
    <t>Limit wydatków w 2020r.</t>
  </si>
  <si>
    <t>Limit wydatków w 2021r.</t>
  </si>
  <si>
    <t>Limit wydatków w 2022r.</t>
  </si>
  <si>
    <t>Limit wydatków w 2023r.</t>
  </si>
  <si>
    <t>Limit wydatków w 2024r.</t>
  </si>
  <si>
    <t>Limit wydatków w 2025r.</t>
  </si>
  <si>
    <t>Limit wydatków w 2026r.</t>
  </si>
  <si>
    <t>Limit wydatków w 2027r.</t>
  </si>
  <si>
    <t>Limit wydatków w 2028r.</t>
  </si>
  <si>
    <t>Limit wydatków w 2029r.</t>
  </si>
  <si>
    <t>Limit wydatków w 2030r.</t>
  </si>
  <si>
    <t>Limit wydatków w 2031r.</t>
  </si>
  <si>
    <t>Limit wydatków w 2032r.</t>
  </si>
  <si>
    <t>Limit wydatków w 2033r.</t>
  </si>
  <si>
    <t>Limit wydatków w 2034r.</t>
  </si>
  <si>
    <t>Limit wydatków w 2035r.</t>
  </si>
  <si>
    <t>Limit wydatków w 2036r.</t>
  </si>
  <si>
    <t>Limit wydatków w 2037r.</t>
  </si>
  <si>
    <t>Limit wydatków w 2038r.</t>
  </si>
  <si>
    <t>Limit wydatków w 2039r.</t>
  </si>
  <si>
    <t>Limit wydatków w 2040r.</t>
  </si>
  <si>
    <t>Limit wydatków w 2041r.</t>
  </si>
  <si>
    <t>Limit wydatków w 2042r.</t>
  </si>
  <si>
    <t>Limit wydatków w 2045r.</t>
  </si>
  <si>
    <t>Limit wydatków w 2044r.</t>
  </si>
  <si>
    <t>Limit wydatków w 2043r.</t>
  </si>
  <si>
    <t>Utworzenie placu zabaw przy Szkole Podstawowej nr 1 - Edukacja publiczna, kultura fizyczna - tereny rekreacyjne i urządzenia sportowe</t>
  </si>
  <si>
    <t xml:space="preserve"> - 115.450,-zł - środki do pozyskania, ujęte w planie wydatków</t>
  </si>
  <si>
    <t xml:space="preserve"> - 3.600.000,-zł - środki UE do pozyskania w 2013 roku </t>
  </si>
  <si>
    <t>Łączne limity wydatków</t>
  </si>
  <si>
    <t>Umowa na opracowanie projektu miejscowego planu zagospodarowania przestrzennego dla obszaru miasta Gostynina położonego pomiędzy ul. Żeromskiego, torami kolejowymi, ul. Czapskiego i obwodnicą - Utrzymanie ładu przetrzennego</t>
  </si>
  <si>
    <t>Wykaz przedsięwzięć do Wieloletniej Prognozy Finansowej - zbiorczo</t>
  </si>
  <si>
    <t>Rok</t>
  </si>
  <si>
    <t>Zbiorczo</t>
  </si>
  <si>
    <t>3) gwarancje i poręczenia udzielane przez jednostki samorządu terytorialnego (wydatki bieżące)</t>
  </si>
  <si>
    <t>Razem</t>
  </si>
  <si>
    <t>wydatki bieżące</t>
  </si>
  <si>
    <t>wydatki majątkowe</t>
  </si>
  <si>
    <t>łączne nakłady finansowe</t>
  </si>
  <si>
    <t>limit zobowiązań</t>
  </si>
  <si>
    <t>Zbiorczo programy, projekty lub zadania</t>
  </si>
  <si>
    <t>b) programy, projekty lub zadania związane z umowami partnerstwa publiczno-prywatnego; (razem)</t>
  </si>
  <si>
    <t>c) programy, projekty lub zadania pozostałe (inne niż wymienione w lit.a i b) (razem)</t>
  </si>
  <si>
    <t>Zbiorczo przedsięwzięcia, programy, projekty i zadania do Wieloletniej Prognozy Finansowej</t>
  </si>
  <si>
    <t>Zbiorczo przedsięwzięcia</t>
  </si>
  <si>
    <r>
      <t xml:space="preserve">Załącznik nr 2 do uchwały nr </t>
    </r>
    <r>
      <rPr>
        <b/>
        <sz val="10"/>
        <rFont val="Arial"/>
        <family val="2"/>
      </rPr>
      <t>90/XVI/2011</t>
    </r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30 grudnia 2011</t>
    </r>
    <r>
      <rPr>
        <sz val="10"/>
        <rFont val="Arial"/>
        <family val="2"/>
      </rPr>
      <t xml:space="preserve"> roku</t>
    </r>
  </si>
  <si>
    <r>
      <t xml:space="preserve">Załącznik nr 3 do uchwały nr </t>
    </r>
    <r>
      <rPr>
        <b/>
        <sz val="10"/>
        <rFont val="Arial"/>
        <family val="2"/>
      </rPr>
      <t>90/XVI/2011</t>
    </r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30 grudnia 2011</t>
    </r>
    <r>
      <rPr>
        <sz val="10"/>
        <rFont val="Arial"/>
        <family val="2"/>
      </rPr>
      <t xml:space="preserve"> roku</t>
    </r>
  </si>
  <si>
    <r>
      <t xml:space="preserve">Załącznik nr 4 do uchwały nr </t>
    </r>
    <r>
      <rPr>
        <b/>
        <sz val="10"/>
        <rFont val="Arial"/>
        <family val="2"/>
      </rPr>
      <t>90/XVI/2011</t>
    </r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30 grudnia 2011</t>
    </r>
    <r>
      <rPr>
        <sz val="10"/>
        <rFont val="Arial"/>
        <family val="2"/>
      </rPr>
      <t xml:space="preserve"> roku</t>
    </r>
  </si>
  <si>
    <t>Przewodniczący Rady Miejskiej</t>
  </si>
  <si>
    <t>mgr Jolanta Syska - Szymczak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</si>
</sst>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3" fontId="21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Alignment="1">
      <alignment/>
    </xf>
    <xf numFmtId="0" fontId="21" fillId="24" borderId="14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/>
    </xf>
    <xf numFmtId="3" fontId="21" fillId="24" borderId="11" xfId="0" applyNumberFormat="1" applyFont="1" applyFill="1" applyBorder="1" applyAlignment="1">
      <alignment horizontal="right" vertical="center"/>
    </xf>
    <xf numFmtId="3" fontId="21" fillId="24" borderId="12" xfId="0" applyNumberFormat="1" applyFont="1" applyFill="1" applyBorder="1" applyAlignment="1">
      <alignment horizontal="right" vertical="center"/>
    </xf>
    <xf numFmtId="0" fontId="21" fillId="24" borderId="15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/>
    </xf>
    <xf numFmtId="3" fontId="21" fillId="24" borderId="16" xfId="0" applyNumberFormat="1" applyFont="1" applyFill="1" applyBorder="1" applyAlignment="1">
      <alignment horizontal="right" vertical="center"/>
    </xf>
    <xf numFmtId="3" fontId="21" fillId="24" borderId="16" xfId="0" applyNumberFormat="1" applyFont="1" applyFill="1" applyBorder="1" applyAlignment="1">
      <alignment vertical="center"/>
    </xf>
    <xf numFmtId="3" fontId="21" fillId="24" borderId="17" xfId="0" applyNumberFormat="1" applyFont="1" applyFill="1" applyBorder="1" applyAlignment="1">
      <alignment horizontal="right" vertical="center" wrapText="1"/>
    </xf>
    <xf numFmtId="0" fontId="21" fillId="24" borderId="18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3" fontId="21" fillId="24" borderId="11" xfId="0" applyNumberFormat="1" applyFont="1" applyFill="1" applyBorder="1" applyAlignment="1">
      <alignment vertical="center"/>
    </xf>
    <xf numFmtId="3" fontId="21" fillId="24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3" fontId="21" fillId="24" borderId="20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3" fontId="21" fillId="24" borderId="21" xfId="0" applyNumberFormat="1" applyFont="1" applyFill="1" applyBorder="1" applyAlignment="1">
      <alignment horizontal="right" vertical="center"/>
    </xf>
    <xf numFmtId="0" fontId="21" fillId="24" borderId="21" xfId="0" applyFont="1" applyFill="1" applyBorder="1" applyAlignment="1">
      <alignment vertical="center" wrapText="1"/>
    </xf>
    <xf numFmtId="0" fontId="21" fillId="24" borderId="21" xfId="0" applyFont="1" applyFill="1" applyBorder="1" applyAlignment="1">
      <alignment horizontal="center" vertical="center"/>
    </xf>
    <xf numFmtId="3" fontId="21" fillId="24" borderId="21" xfId="0" applyNumberFormat="1" applyFont="1" applyFill="1" applyBorder="1" applyAlignment="1">
      <alignment vertical="center"/>
    </xf>
    <xf numFmtId="3" fontId="21" fillId="24" borderId="22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vertical="center" wrapText="1"/>
    </xf>
    <xf numFmtId="0" fontId="21" fillId="24" borderId="24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1" fillId="0" borderId="25" xfId="0" applyNumberFormat="1" applyFont="1" applyFill="1" applyBorder="1" applyAlignment="1">
      <alignment horizontal="right" vertical="center"/>
    </xf>
    <xf numFmtId="3" fontId="21" fillId="24" borderId="12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/>
    </xf>
    <xf numFmtId="3" fontId="21" fillId="24" borderId="26" xfId="0" applyNumberFormat="1" applyFont="1" applyFill="1" applyBorder="1" applyAlignment="1">
      <alignment horizontal="right" vertical="center" wrapText="1"/>
    </xf>
    <xf numFmtId="3" fontId="21" fillId="24" borderId="27" xfId="0" applyNumberFormat="1" applyFont="1" applyFill="1" applyBorder="1" applyAlignment="1">
      <alignment horizontal="right" vertical="center" wrapText="1"/>
    </xf>
    <xf numFmtId="3" fontId="21" fillId="24" borderId="25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vertical="center" wrapText="1"/>
    </xf>
    <xf numFmtId="0" fontId="21" fillId="24" borderId="24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right" vertical="center"/>
    </xf>
    <xf numFmtId="3" fontId="21" fillId="24" borderId="14" xfId="0" applyNumberFormat="1" applyFont="1" applyFill="1" applyBorder="1" applyAlignment="1">
      <alignment vertical="center"/>
    </xf>
    <xf numFmtId="0" fontId="21" fillId="24" borderId="14" xfId="0" applyFont="1" applyFill="1" applyBorder="1" applyAlignment="1">
      <alignment vertical="center" wrapText="1"/>
    </xf>
    <xf numFmtId="0" fontId="25" fillId="0" borderId="2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31" xfId="0" applyFont="1" applyBorder="1" applyAlignment="1">
      <alignment horizontal="center"/>
    </xf>
    <xf numFmtId="4" fontId="21" fillId="0" borderId="31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1" fillId="0" borderId="31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1" fillId="24" borderId="14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2" fontId="23" fillId="0" borderId="32" xfId="0" applyNumberFormat="1" applyFont="1" applyBorder="1" applyAlignment="1">
      <alignment horizontal="center" vertical="center" wrapText="1"/>
    </xf>
    <xf numFmtId="0" fontId="23" fillId="0" borderId="33" xfId="44" applyNumberFormat="1" applyFont="1" applyFill="1" applyBorder="1" applyAlignment="1" applyProtection="1">
      <alignment horizontal="center" vertical="center" wrapText="1"/>
      <protection/>
    </xf>
    <xf numFmtId="2" fontId="24" fillId="0" borderId="34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2" fontId="24" fillId="0" borderId="32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1" fillId="24" borderId="23" xfId="0" applyFont="1" applyFill="1" applyBorder="1" applyAlignment="1">
      <alignment vertical="center" wrapText="1"/>
    </xf>
    <xf numFmtId="0" fontId="23" fillId="0" borderId="35" xfId="0" applyFont="1" applyBorder="1" applyAlignment="1">
      <alignment horizontal="center" vertical="center" wrapText="1"/>
    </xf>
    <xf numFmtId="3" fontId="23" fillId="0" borderId="10" xfId="0" applyNumberFormat="1" applyFont="1" applyBorder="1" applyAlignment="1" applyProtection="1">
      <alignment horizontal="right" vertical="center" wrapText="1"/>
      <protection locked="0"/>
    </xf>
    <xf numFmtId="0" fontId="21" fillId="24" borderId="24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1" fillId="2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" fontId="21" fillId="24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1" fillId="24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21" fillId="24" borderId="36" xfId="0" applyNumberFormat="1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2" fontId="23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1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>
      <alignment vertical="center"/>
    </xf>
    <xf numFmtId="49" fontId="21" fillId="25" borderId="46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4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4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zoomScalePageLayoutView="0" workbookViewId="0" topLeftCell="A16">
      <selection activeCell="E1" sqref="E1:E16384"/>
    </sheetView>
  </sheetViews>
  <sheetFormatPr defaultColWidth="9.140625" defaultRowHeight="12.75"/>
  <cols>
    <col min="1" max="1" width="45.140625" style="6" customWidth="1"/>
    <col min="2" max="2" width="14.7109375" style="7" customWidth="1"/>
    <col min="3" max="4" width="5.7109375" style="6" customWidth="1"/>
    <col min="5" max="5" width="10.8515625" style="6" customWidth="1"/>
    <col min="6" max="6" width="9.8515625" style="6" customWidth="1"/>
    <col min="7" max="8" width="8.8515625" style="6" customWidth="1"/>
    <col min="9" max="9" width="9.8515625" style="6" customWidth="1"/>
    <col min="10" max="12" width="8.8515625" style="6" customWidth="1"/>
    <col min="13" max="13" width="43.57421875" style="6" customWidth="1"/>
    <col min="14" max="14" width="16.57421875" style="6" customWidth="1"/>
    <col min="15" max="16" width="5.7109375" style="6" customWidth="1"/>
    <col min="17" max="23" width="8.8515625" style="6" customWidth="1"/>
    <col min="24" max="24" width="9.57421875" style="6" customWidth="1"/>
    <col min="25" max="25" width="43.57421875" style="6" customWidth="1"/>
    <col min="26" max="26" width="16.57421875" style="6" customWidth="1"/>
    <col min="27" max="28" width="5.7109375" style="6" customWidth="1"/>
    <col min="29" max="34" width="9.57421875" style="6" customWidth="1"/>
    <col min="35" max="35" width="8.8515625" style="6" customWidth="1"/>
    <col min="36" max="36" width="9.00390625" style="6" customWidth="1"/>
    <col min="37" max="37" width="43.57421875" style="6" customWidth="1"/>
    <col min="38" max="38" width="16.57421875" style="6" customWidth="1"/>
    <col min="39" max="40" width="5.7109375" style="6" customWidth="1"/>
    <col min="41" max="45" width="9.00390625" style="6" customWidth="1"/>
    <col min="46" max="48" width="9.140625" style="6" customWidth="1"/>
    <col min="49" max="49" width="43.57421875" style="6" customWidth="1"/>
    <col min="50" max="50" width="16.57421875" style="6" customWidth="1"/>
    <col min="51" max="52" width="5.7109375" style="6" customWidth="1"/>
    <col min="53" max="55" width="9.140625" style="6" customWidth="1"/>
    <col min="56" max="56" width="10.421875" style="6" bestFit="1" customWidth="1"/>
    <col min="57" max="57" width="9.140625" style="6" customWidth="1"/>
    <col min="58" max="58" width="10.140625" style="6" bestFit="1" customWidth="1"/>
    <col min="59" max="16384" width="9.140625" style="6" customWidth="1"/>
  </cols>
  <sheetData>
    <row r="1" spans="1:12" ht="18" customHeight="1">
      <c r="A1" s="4"/>
      <c r="B1" s="84"/>
      <c r="L1" s="40" t="s">
        <v>102</v>
      </c>
    </row>
    <row r="2" spans="1:60" ht="18" customHeight="1">
      <c r="A2" s="4" t="s">
        <v>9</v>
      </c>
      <c r="L2" s="19" t="s">
        <v>48</v>
      </c>
      <c r="M2" s="101" t="s">
        <v>0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1" t="s">
        <v>1</v>
      </c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1" t="s">
        <v>2</v>
      </c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14" t="s">
        <v>3</v>
      </c>
      <c r="AX2" s="114"/>
      <c r="AY2" s="114"/>
      <c r="AZ2" s="114"/>
      <c r="BA2" s="114"/>
      <c r="BB2" s="114"/>
      <c r="BC2" s="114"/>
      <c r="BD2" s="114"/>
      <c r="BE2" s="114"/>
      <c r="BF2" s="114"/>
      <c r="BG2" s="131"/>
      <c r="BH2" s="131"/>
    </row>
    <row r="3" spans="1:56" s="8" customFormat="1" ht="12.75" customHeight="1">
      <c r="A3" s="117" t="s">
        <v>10</v>
      </c>
      <c r="B3" s="96" t="s">
        <v>11</v>
      </c>
      <c r="C3" s="97" t="s">
        <v>12</v>
      </c>
      <c r="D3" s="97"/>
      <c r="E3" s="96" t="s">
        <v>13</v>
      </c>
      <c r="F3" s="99" t="s">
        <v>49</v>
      </c>
      <c r="G3" s="99" t="s">
        <v>50</v>
      </c>
      <c r="H3" s="99" t="s">
        <v>51</v>
      </c>
      <c r="I3" s="99" t="s">
        <v>52</v>
      </c>
      <c r="J3" s="99" t="s">
        <v>53</v>
      </c>
      <c r="K3" s="99" t="s">
        <v>54</v>
      </c>
      <c r="L3" s="112" t="s">
        <v>55</v>
      </c>
      <c r="M3" s="96" t="s">
        <v>10</v>
      </c>
      <c r="N3" s="96" t="s">
        <v>11</v>
      </c>
      <c r="O3" s="97" t="s">
        <v>12</v>
      </c>
      <c r="P3" s="97"/>
      <c r="Q3" s="99" t="s">
        <v>56</v>
      </c>
      <c r="R3" s="99" t="s">
        <v>57</v>
      </c>
      <c r="S3" s="99" t="s">
        <v>58</v>
      </c>
      <c r="T3" s="99" t="s">
        <v>59</v>
      </c>
      <c r="U3" s="99" t="s">
        <v>60</v>
      </c>
      <c r="V3" s="99" t="s">
        <v>61</v>
      </c>
      <c r="W3" s="99" t="s">
        <v>62</v>
      </c>
      <c r="X3" s="112" t="s">
        <v>63</v>
      </c>
      <c r="Y3" s="96" t="s">
        <v>10</v>
      </c>
      <c r="Z3" s="96" t="s">
        <v>11</v>
      </c>
      <c r="AA3" s="97" t="s">
        <v>12</v>
      </c>
      <c r="AB3" s="97"/>
      <c r="AC3" s="99" t="s">
        <v>64</v>
      </c>
      <c r="AD3" s="99" t="s">
        <v>65</v>
      </c>
      <c r="AE3" s="99" t="s">
        <v>66</v>
      </c>
      <c r="AF3" s="99" t="s">
        <v>67</v>
      </c>
      <c r="AG3" s="99" t="s">
        <v>68</v>
      </c>
      <c r="AH3" s="99" t="s">
        <v>69</v>
      </c>
      <c r="AI3" s="112" t="s">
        <v>70</v>
      </c>
      <c r="AJ3" s="112" t="s">
        <v>71</v>
      </c>
      <c r="AK3" s="96" t="s">
        <v>10</v>
      </c>
      <c r="AL3" s="96" t="s">
        <v>11</v>
      </c>
      <c r="AM3" s="97" t="s">
        <v>12</v>
      </c>
      <c r="AN3" s="97"/>
      <c r="AO3" s="99" t="s">
        <v>72</v>
      </c>
      <c r="AP3" s="99" t="s">
        <v>73</v>
      </c>
      <c r="AQ3" s="99" t="s">
        <v>74</v>
      </c>
      <c r="AR3" s="99" t="s">
        <v>75</v>
      </c>
      <c r="AS3" s="99" t="s">
        <v>76</v>
      </c>
      <c r="AT3" s="99" t="s">
        <v>77</v>
      </c>
      <c r="AU3" s="112" t="s">
        <v>78</v>
      </c>
      <c r="AV3" s="112" t="s">
        <v>79</v>
      </c>
      <c r="AW3" s="96" t="s">
        <v>10</v>
      </c>
      <c r="AX3" s="96" t="s">
        <v>11</v>
      </c>
      <c r="AY3" s="97" t="s">
        <v>12</v>
      </c>
      <c r="AZ3" s="97"/>
      <c r="BA3" s="99" t="s">
        <v>82</v>
      </c>
      <c r="BB3" s="99" t="s">
        <v>81</v>
      </c>
      <c r="BC3" s="99" t="s">
        <v>80</v>
      </c>
      <c r="BD3" s="98" t="s">
        <v>34</v>
      </c>
    </row>
    <row r="4" spans="1:56" s="7" customFormat="1" ht="24.75" customHeight="1">
      <c r="A4" s="117"/>
      <c r="B4" s="96"/>
      <c r="C4" s="15" t="s">
        <v>14</v>
      </c>
      <c r="D4" s="15" t="s">
        <v>15</v>
      </c>
      <c r="E4" s="96"/>
      <c r="F4" s="99"/>
      <c r="G4" s="99"/>
      <c r="H4" s="99"/>
      <c r="I4" s="99"/>
      <c r="J4" s="99"/>
      <c r="K4" s="99"/>
      <c r="L4" s="112"/>
      <c r="M4" s="96"/>
      <c r="N4" s="96"/>
      <c r="O4" s="15" t="s">
        <v>14</v>
      </c>
      <c r="P4" s="15" t="s">
        <v>15</v>
      </c>
      <c r="Q4" s="99"/>
      <c r="R4" s="99"/>
      <c r="S4" s="99"/>
      <c r="T4" s="99"/>
      <c r="U4" s="99"/>
      <c r="V4" s="99"/>
      <c r="W4" s="99"/>
      <c r="X4" s="112"/>
      <c r="Y4" s="96"/>
      <c r="Z4" s="96"/>
      <c r="AA4" s="15" t="s">
        <v>14</v>
      </c>
      <c r="AB4" s="15" t="s">
        <v>15</v>
      </c>
      <c r="AC4" s="99"/>
      <c r="AD4" s="99"/>
      <c r="AE4" s="99"/>
      <c r="AF4" s="99"/>
      <c r="AG4" s="99"/>
      <c r="AH4" s="99"/>
      <c r="AI4" s="112"/>
      <c r="AJ4" s="112"/>
      <c r="AK4" s="96"/>
      <c r="AL4" s="96"/>
      <c r="AM4" s="15" t="s">
        <v>14</v>
      </c>
      <c r="AN4" s="15" t="s">
        <v>15</v>
      </c>
      <c r="AO4" s="99"/>
      <c r="AP4" s="99"/>
      <c r="AQ4" s="99"/>
      <c r="AR4" s="99"/>
      <c r="AS4" s="99"/>
      <c r="AT4" s="99"/>
      <c r="AU4" s="112"/>
      <c r="AV4" s="112"/>
      <c r="AW4" s="96"/>
      <c r="AX4" s="96"/>
      <c r="AY4" s="15" t="s">
        <v>14</v>
      </c>
      <c r="AZ4" s="15" t="s">
        <v>15</v>
      </c>
      <c r="BA4" s="99"/>
      <c r="BB4" s="99"/>
      <c r="BC4" s="99"/>
      <c r="BD4" s="98"/>
    </row>
    <row r="5" spans="1:56" s="5" customFormat="1" ht="15" customHeight="1">
      <c r="A5" s="111" t="s">
        <v>16</v>
      </c>
      <c r="B5" s="111"/>
      <c r="C5" s="111"/>
      <c r="D5" s="111"/>
      <c r="E5" s="100">
        <f aca="true" t="shared" si="0" ref="E5:K5">+E7+E8</f>
        <v>103354283</v>
      </c>
      <c r="F5" s="9">
        <f>SUM(F7,F8)</f>
        <v>2625651</v>
      </c>
      <c r="G5" s="9">
        <f>SUM(G7,G8)</f>
        <v>1596411</v>
      </c>
      <c r="H5" s="100">
        <f t="shared" si="0"/>
        <v>1077400</v>
      </c>
      <c r="I5" s="100">
        <f t="shared" si="0"/>
        <v>1075300</v>
      </c>
      <c r="J5" s="100">
        <f t="shared" si="0"/>
        <v>1075100</v>
      </c>
      <c r="K5" s="100">
        <f t="shared" si="0"/>
        <v>1074700</v>
      </c>
      <c r="L5" s="100">
        <f>+L7+L8</f>
        <v>1074200</v>
      </c>
      <c r="M5" s="110" t="s">
        <v>16</v>
      </c>
      <c r="N5" s="111"/>
      <c r="O5" s="111"/>
      <c r="P5" s="111"/>
      <c r="Q5" s="100">
        <f aca="true" t="shared" si="1" ref="Q5:W5">+Q7+Q8</f>
        <v>1073600</v>
      </c>
      <c r="R5" s="100">
        <f t="shared" si="1"/>
        <v>1072900</v>
      </c>
      <c r="S5" s="100">
        <f t="shared" si="1"/>
        <v>1072100</v>
      </c>
      <c r="T5" s="100">
        <f t="shared" si="1"/>
        <v>1071200</v>
      </c>
      <c r="U5" s="100">
        <f t="shared" si="1"/>
        <v>1070200</v>
      </c>
      <c r="V5" s="100">
        <f t="shared" si="1"/>
        <v>1069100</v>
      </c>
      <c r="W5" s="100">
        <f t="shared" si="1"/>
        <v>1068000</v>
      </c>
      <c r="X5" s="100">
        <f>+X7+X8</f>
        <v>1066800</v>
      </c>
      <c r="Y5" s="110" t="s">
        <v>16</v>
      </c>
      <c r="Z5" s="111"/>
      <c r="AA5" s="111"/>
      <c r="AB5" s="111"/>
      <c r="AC5" s="100">
        <f aca="true" t="shared" si="2" ref="AC5:AH5">+AC7+AC8</f>
        <v>1065700</v>
      </c>
      <c r="AD5" s="100">
        <f t="shared" si="2"/>
        <v>22000</v>
      </c>
      <c r="AE5" s="100">
        <f t="shared" si="2"/>
        <v>21000</v>
      </c>
      <c r="AF5" s="100">
        <f t="shared" si="2"/>
        <v>20000</v>
      </c>
      <c r="AG5" s="100">
        <f t="shared" si="2"/>
        <v>19100</v>
      </c>
      <c r="AH5" s="100">
        <f t="shared" si="2"/>
        <v>18200</v>
      </c>
      <c r="AI5" s="100">
        <f>+AI7+AI8</f>
        <v>17300</v>
      </c>
      <c r="AJ5" s="100">
        <f>+AJ7+AJ8</f>
        <v>16500</v>
      </c>
      <c r="AK5" s="110" t="s">
        <v>16</v>
      </c>
      <c r="AL5" s="111"/>
      <c r="AM5" s="111"/>
      <c r="AN5" s="111"/>
      <c r="AO5" s="100">
        <f aca="true" t="shared" si="3" ref="AO5:AT5">+AO7+AO8</f>
        <v>15800</v>
      </c>
      <c r="AP5" s="100">
        <f t="shared" si="3"/>
        <v>13600</v>
      </c>
      <c r="AQ5" s="100">
        <f t="shared" si="3"/>
        <v>13000</v>
      </c>
      <c r="AR5" s="100">
        <f t="shared" si="3"/>
        <v>12500</v>
      </c>
      <c r="AS5" s="100">
        <f t="shared" si="3"/>
        <v>12500</v>
      </c>
      <c r="AT5" s="100">
        <f t="shared" si="3"/>
        <v>12500</v>
      </c>
      <c r="AU5" s="100">
        <f>+AU7+AU8</f>
        <v>12300</v>
      </c>
      <c r="AV5" s="100">
        <f>+AV7+AV8</f>
        <v>12200</v>
      </c>
      <c r="AW5" s="110" t="s">
        <v>16</v>
      </c>
      <c r="AX5" s="111"/>
      <c r="AY5" s="111"/>
      <c r="AZ5" s="111"/>
      <c r="BA5" s="100">
        <f>+BA7+BA8</f>
        <v>10000</v>
      </c>
      <c r="BB5" s="100">
        <f>+BB7+BB8</f>
        <v>11900</v>
      </c>
      <c r="BC5" s="100">
        <f>+BC7+BC8</f>
        <v>11800</v>
      </c>
      <c r="BD5" s="17">
        <f>SUM(BD7,BD8)</f>
        <v>400957</v>
      </c>
    </row>
    <row r="6" spans="1:56" s="5" customFormat="1" ht="15" customHeight="1">
      <c r="A6" s="111"/>
      <c r="B6" s="111"/>
      <c r="C6" s="111"/>
      <c r="D6" s="111"/>
      <c r="E6" s="100"/>
      <c r="F6" s="9">
        <f>SUM(F9)</f>
        <v>20747515</v>
      </c>
      <c r="G6" s="9">
        <f>SUM(G9)</f>
        <v>3600000</v>
      </c>
      <c r="H6" s="100"/>
      <c r="I6" s="100"/>
      <c r="J6" s="100"/>
      <c r="K6" s="100"/>
      <c r="L6" s="100"/>
      <c r="M6" s="110"/>
      <c r="N6" s="111"/>
      <c r="O6" s="111"/>
      <c r="P6" s="111"/>
      <c r="Q6" s="100"/>
      <c r="R6" s="100"/>
      <c r="S6" s="100"/>
      <c r="T6" s="100"/>
      <c r="U6" s="100"/>
      <c r="V6" s="100"/>
      <c r="W6" s="100"/>
      <c r="X6" s="100"/>
      <c r="Y6" s="110"/>
      <c r="Z6" s="111"/>
      <c r="AA6" s="111"/>
      <c r="AB6" s="111"/>
      <c r="AC6" s="100"/>
      <c r="AD6" s="100"/>
      <c r="AE6" s="100"/>
      <c r="AF6" s="100"/>
      <c r="AG6" s="100"/>
      <c r="AH6" s="100"/>
      <c r="AI6" s="100"/>
      <c r="AJ6" s="100"/>
      <c r="AK6" s="110"/>
      <c r="AL6" s="111"/>
      <c r="AM6" s="111"/>
      <c r="AN6" s="111"/>
      <c r="AO6" s="100"/>
      <c r="AP6" s="100"/>
      <c r="AQ6" s="100"/>
      <c r="AR6" s="100"/>
      <c r="AS6" s="100"/>
      <c r="AT6" s="100"/>
      <c r="AU6" s="100"/>
      <c r="AV6" s="100"/>
      <c r="AW6" s="110"/>
      <c r="AX6" s="111"/>
      <c r="AY6" s="111"/>
      <c r="AZ6" s="111"/>
      <c r="BA6" s="100"/>
      <c r="BB6" s="100"/>
      <c r="BC6" s="100"/>
      <c r="BD6" s="17">
        <f>SUM(BD9)</f>
        <v>115450</v>
      </c>
    </row>
    <row r="7" spans="1:56" s="2" customFormat="1" ht="15" customHeight="1">
      <c r="A7" s="92" t="s">
        <v>17</v>
      </c>
      <c r="B7" s="92"/>
      <c r="C7" s="92"/>
      <c r="D7" s="92"/>
      <c r="E7" s="10">
        <f aca="true" t="shared" si="4" ref="E7:K7">+E12+E26+E48</f>
        <v>1213934</v>
      </c>
      <c r="F7" s="10">
        <f t="shared" si="4"/>
        <v>188466</v>
      </c>
      <c r="G7" s="10">
        <f t="shared" si="4"/>
        <v>53811</v>
      </c>
      <c r="H7" s="10">
        <f t="shared" si="4"/>
        <v>34800</v>
      </c>
      <c r="I7" s="10">
        <f t="shared" si="4"/>
        <v>32700</v>
      </c>
      <c r="J7" s="10">
        <f t="shared" si="4"/>
        <v>32500</v>
      </c>
      <c r="K7" s="10">
        <f t="shared" si="4"/>
        <v>32100</v>
      </c>
      <c r="L7" s="10">
        <f>+L12+L26+L48</f>
        <v>31600</v>
      </c>
      <c r="M7" s="91" t="s">
        <v>17</v>
      </c>
      <c r="N7" s="92"/>
      <c r="O7" s="92"/>
      <c r="P7" s="92"/>
      <c r="Q7" s="10">
        <f aca="true" t="shared" si="5" ref="Q7:W7">+Q12+Q26+Q48</f>
        <v>31000</v>
      </c>
      <c r="R7" s="10">
        <f t="shared" si="5"/>
        <v>30300</v>
      </c>
      <c r="S7" s="10">
        <f t="shared" si="5"/>
        <v>29500</v>
      </c>
      <c r="T7" s="10">
        <f t="shared" si="5"/>
        <v>28600</v>
      </c>
      <c r="U7" s="10">
        <f t="shared" si="5"/>
        <v>27600</v>
      </c>
      <c r="V7" s="10">
        <f t="shared" si="5"/>
        <v>26500</v>
      </c>
      <c r="W7" s="10">
        <f t="shared" si="5"/>
        <v>25400</v>
      </c>
      <c r="X7" s="10">
        <f>+X12+X26+X48</f>
        <v>24200</v>
      </c>
      <c r="Y7" s="91" t="s">
        <v>17</v>
      </c>
      <c r="Z7" s="92"/>
      <c r="AA7" s="92"/>
      <c r="AB7" s="92"/>
      <c r="AC7" s="10">
        <f aca="true" t="shared" si="6" ref="AC7:AH7">+AC12+AC26+AC48</f>
        <v>23100</v>
      </c>
      <c r="AD7" s="10">
        <f t="shared" si="6"/>
        <v>22000</v>
      </c>
      <c r="AE7" s="10">
        <f t="shared" si="6"/>
        <v>21000</v>
      </c>
      <c r="AF7" s="10">
        <f t="shared" si="6"/>
        <v>20000</v>
      </c>
      <c r="AG7" s="10">
        <f t="shared" si="6"/>
        <v>19100</v>
      </c>
      <c r="AH7" s="10">
        <f t="shared" si="6"/>
        <v>18200</v>
      </c>
      <c r="AI7" s="10">
        <f>+AI12+AI26+AI48</f>
        <v>17300</v>
      </c>
      <c r="AJ7" s="10">
        <f>+AJ12+AJ26+AJ48</f>
        <v>16500</v>
      </c>
      <c r="AK7" s="91" t="s">
        <v>17</v>
      </c>
      <c r="AL7" s="92"/>
      <c r="AM7" s="92"/>
      <c r="AN7" s="92"/>
      <c r="AO7" s="10">
        <f aca="true" t="shared" si="7" ref="AO7:AT7">+AO12+AO26+AO48</f>
        <v>15800</v>
      </c>
      <c r="AP7" s="10">
        <f t="shared" si="7"/>
        <v>13600</v>
      </c>
      <c r="AQ7" s="10">
        <f t="shared" si="7"/>
        <v>13000</v>
      </c>
      <c r="AR7" s="10">
        <f t="shared" si="7"/>
        <v>12500</v>
      </c>
      <c r="AS7" s="10">
        <f t="shared" si="7"/>
        <v>12500</v>
      </c>
      <c r="AT7" s="10">
        <f t="shared" si="7"/>
        <v>12500</v>
      </c>
      <c r="AU7" s="10">
        <f>+AU12+AU26+AU48</f>
        <v>12300</v>
      </c>
      <c r="AV7" s="10">
        <f>+AV12+AV26+AV48</f>
        <v>12200</v>
      </c>
      <c r="AW7" s="91" t="s">
        <v>17</v>
      </c>
      <c r="AX7" s="92"/>
      <c r="AY7" s="92"/>
      <c r="AZ7" s="92"/>
      <c r="BA7" s="10">
        <f>+BA12+BA26+BA48</f>
        <v>10000</v>
      </c>
      <c r="BB7" s="10">
        <f>+BB12+BB26+BB48</f>
        <v>11900</v>
      </c>
      <c r="BC7" s="10">
        <f>+BC12+BC26+BC48</f>
        <v>11800</v>
      </c>
      <c r="BD7" s="18">
        <f>SUM(BD12,BD26,BD48)</f>
        <v>0</v>
      </c>
    </row>
    <row r="8" spans="1:56" s="2" customFormat="1" ht="15" customHeight="1">
      <c r="A8" s="92" t="s">
        <v>18</v>
      </c>
      <c r="B8" s="92"/>
      <c r="C8" s="92"/>
      <c r="D8" s="92"/>
      <c r="E8" s="93">
        <f>+E13+E38</f>
        <v>102140349</v>
      </c>
      <c r="F8" s="10">
        <f>SUM(F13,F38)</f>
        <v>2437185</v>
      </c>
      <c r="G8" s="10">
        <f>SUM(G13,G38)</f>
        <v>1542600</v>
      </c>
      <c r="H8" s="93">
        <f>+H13+H38</f>
        <v>1042600</v>
      </c>
      <c r="I8" s="93">
        <f>+I13+I38</f>
        <v>1042600</v>
      </c>
      <c r="J8" s="93">
        <f>+J13+J38</f>
        <v>1042600</v>
      </c>
      <c r="K8" s="93">
        <f>+K13+K38</f>
        <v>1042600</v>
      </c>
      <c r="L8" s="93">
        <f>+L13+L38</f>
        <v>1042600</v>
      </c>
      <c r="M8" s="91" t="s">
        <v>18</v>
      </c>
      <c r="N8" s="92"/>
      <c r="O8" s="92"/>
      <c r="P8" s="92"/>
      <c r="Q8" s="93">
        <f aca="true" t="shared" si="8" ref="Q8:W8">+Q13+Q38</f>
        <v>1042600</v>
      </c>
      <c r="R8" s="93">
        <f t="shared" si="8"/>
        <v>1042600</v>
      </c>
      <c r="S8" s="93">
        <f t="shared" si="8"/>
        <v>1042600</v>
      </c>
      <c r="T8" s="93">
        <f t="shared" si="8"/>
        <v>1042600</v>
      </c>
      <c r="U8" s="93">
        <f t="shared" si="8"/>
        <v>1042600</v>
      </c>
      <c r="V8" s="93">
        <f t="shared" si="8"/>
        <v>1042600</v>
      </c>
      <c r="W8" s="93">
        <f t="shared" si="8"/>
        <v>1042600</v>
      </c>
      <c r="X8" s="93">
        <f>+X13+X38</f>
        <v>1042600</v>
      </c>
      <c r="Y8" s="91" t="s">
        <v>18</v>
      </c>
      <c r="Z8" s="92"/>
      <c r="AA8" s="92"/>
      <c r="AB8" s="92"/>
      <c r="AC8" s="93">
        <f aca="true" t="shared" si="9" ref="AC8:AH8">+AC13+AC38</f>
        <v>1042600</v>
      </c>
      <c r="AD8" s="93">
        <f t="shared" si="9"/>
        <v>0</v>
      </c>
      <c r="AE8" s="93">
        <f t="shared" si="9"/>
        <v>0</v>
      </c>
      <c r="AF8" s="93">
        <f t="shared" si="9"/>
        <v>0</v>
      </c>
      <c r="AG8" s="93">
        <f t="shared" si="9"/>
        <v>0</v>
      </c>
      <c r="AH8" s="93">
        <f t="shared" si="9"/>
        <v>0</v>
      </c>
      <c r="AI8" s="93">
        <f>+AI13+AI38</f>
        <v>0</v>
      </c>
      <c r="AJ8" s="93">
        <f>+AJ13+AJ38</f>
        <v>0</v>
      </c>
      <c r="AK8" s="91" t="s">
        <v>18</v>
      </c>
      <c r="AL8" s="92"/>
      <c r="AM8" s="92"/>
      <c r="AN8" s="92"/>
      <c r="AO8" s="93">
        <f aca="true" t="shared" si="10" ref="AO8:AT8">+AO13+AO38</f>
        <v>0</v>
      </c>
      <c r="AP8" s="93">
        <f t="shared" si="10"/>
        <v>0</v>
      </c>
      <c r="AQ8" s="93">
        <f t="shared" si="10"/>
        <v>0</v>
      </c>
      <c r="AR8" s="93">
        <f t="shared" si="10"/>
        <v>0</v>
      </c>
      <c r="AS8" s="93">
        <f t="shared" si="10"/>
        <v>0</v>
      </c>
      <c r="AT8" s="93">
        <f t="shared" si="10"/>
        <v>0</v>
      </c>
      <c r="AU8" s="93">
        <f>+AU13+AU38</f>
        <v>0</v>
      </c>
      <c r="AV8" s="93">
        <f>+AV13+AV38</f>
        <v>0</v>
      </c>
      <c r="AW8" s="91" t="s">
        <v>18</v>
      </c>
      <c r="AX8" s="92"/>
      <c r="AY8" s="92"/>
      <c r="AZ8" s="92"/>
      <c r="BA8" s="93">
        <f>+BA13+BA38</f>
        <v>0</v>
      </c>
      <c r="BB8" s="93">
        <f>+BB13+BB38</f>
        <v>0</v>
      </c>
      <c r="BC8" s="93">
        <f>+BC13+BC38</f>
        <v>0</v>
      </c>
      <c r="BD8" s="18">
        <f>SUM(BD13,BD38)</f>
        <v>400957</v>
      </c>
    </row>
    <row r="9" spans="1:56" s="2" customFormat="1" ht="15" customHeight="1">
      <c r="A9" s="92"/>
      <c r="B9" s="92"/>
      <c r="C9" s="92"/>
      <c r="D9" s="92"/>
      <c r="E9" s="93"/>
      <c r="F9" s="10">
        <f>SUM(F39,F14)</f>
        <v>20747515</v>
      </c>
      <c r="G9" s="11">
        <f>SUM(G11)</f>
        <v>3600000</v>
      </c>
      <c r="H9" s="93"/>
      <c r="I9" s="93"/>
      <c r="J9" s="93"/>
      <c r="K9" s="93"/>
      <c r="L9" s="93"/>
      <c r="M9" s="91"/>
      <c r="N9" s="92"/>
      <c r="O9" s="92"/>
      <c r="P9" s="92"/>
      <c r="Q9" s="93"/>
      <c r="R9" s="93"/>
      <c r="S9" s="93"/>
      <c r="T9" s="93"/>
      <c r="U9" s="93"/>
      <c r="V9" s="93"/>
      <c r="W9" s="93"/>
      <c r="X9" s="93"/>
      <c r="Y9" s="91"/>
      <c r="Z9" s="92"/>
      <c r="AA9" s="92"/>
      <c r="AB9" s="92"/>
      <c r="AC9" s="93"/>
      <c r="AD9" s="93"/>
      <c r="AE9" s="93"/>
      <c r="AF9" s="93"/>
      <c r="AG9" s="93"/>
      <c r="AH9" s="93"/>
      <c r="AI9" s="93"/>
      <c r="AJ9" s="93"/>
      <c r="AK9" s="91"/>
      <c r="AL9" s="92"/>
      <c r="AM9" s="92"/>
      <c r="AN9" s="92"/>
      <c r="AO9" s="93"/>
      <c r="AP9" s="93"/>
      <c r="AQ9" s="93"/>
      <c r="AR9" s="93"/>
      <c r="AS9" s="93"/>
      <c r="AT9" s="93"/>
      <c r="AU9" s="93"/>
      <c r="AV9" s="93"/>
      <c r="AW9" s="91"/>
      <c r="AX9" s="92"/>
      <c r="AY9" s="92"/>
      <c r="AZ9" s="92"/>
      <c r="BA9" s="93"/>
      <c r="BB9" s="93"/>
      <c r="BC9" s="93"/>
      <c r="BD9" s="18">
        <f>SUM(BD14,BD39)</f>
        <v>115450</v>
      </c>
    </row>
    <row r="10" spans="1:56" s="13" customFormat="1" ht="15" customHeight="1">
      <c r="A10" s="109" t="s">
        <v>19</v>
      </c>
      <c r="B10" s="109"/>
      <c r="C10" s="109"/>
      <c r="D10" s="109"/>
      <c r="E10" s="105">
        <f>SUM(E12:E14)</f>
        <v>81807462</v>
      </c>
      <c r="F10" s="12">
        <f>SUM(F12,F13)</f>
        <v>718400</v>
      </c>
      <c r="G10" s="12">
        <f>SUM(G12,G13)</f>
        <v>516120</v>
      </c>
      <c r="H10" s="105">
        <f>+H12+H13</f>
        <v>0</v>
      </c>
      <c r="I10" s="105">
        <f>+I12+I13</f>
        <v>0</v>
      </c>
      <c r="J10" s="105">
        <f>+J12+J13</f>
        <v>0</v>
      </c>
      <c r="K10" s="105">
        <f>+K12+K13</f>
        <v>0</v>
      </c>
      <c r="L10" s="105">
        <f>+L12+L13</f>
        <v>0</v>
      </c>
      <c r="M10" s="108" t="s">
        <v>19</v>
      </c>
      <c r="N10" s="109"/>
      <c r="O10" s="109"/>
      <c r="P10" s="109"/>
      <c r="Q10" s="105">
        <f aca="true" t="shared" si="11" ref="Q10:W10">+Q12+Q13</f>
        <v>0</v>
      </c>
      <c r="R10" s="105">
        <f t="shared" si="11"/>
        <v>0</v>
      </c>
      <c r="S10" s="105">
        <f t="shared" si="11"/>
        <v>0</v>
      </c>
      <c r="T10" s="105">
        <f t="shared" si="11"/>
        <v>0</v>
      </c>
      <c r="U10" s="105">
        <f t="shared" si="11"/>
        <v>0</v>
      </c>
      <c r="V10" s="105">
        <f t="shared" si="11"/>
        <v>0</v>
      </c>
      <c r="W10" s="105">
        <f t="shared" si="11"/>
        <v>0</v>
      </c>
      <c r="X10" s="105">
        <f>+X12+X13</f>
        <v>0</v>
      </c>
      <c r="Y10" s="108" t="s">
        <v>19</v>
      </c>
      <c r="Z10" s="109"/>
      <c r="AA10" s="109"/>
      <c r="AB10" s="109"/>
      <c r="AC10" s="105">
        <f aca="true" t="shared" si="12" ref="AC10:AH10">+AC12+AC13</f>
        <v>0</v>
      </c>
      <c r="AD10" s="105">
        <f t="shared" si="12"/>
        <v>0</v>
      </c>
      <c r="AE10" s="105">
        <f t="shared" si="12"/>
        <v>0</v>
      </c>
      <c r="AF10" s="105">
        <f t="shared" si="12"/>
        <v>0</v>
      </c>
      <c r="AG10" s="105">
        <f t="shared" si="12"/>
        <v>0</v>
      </c>
      <c r="AH10" s="105">
        <f t="shared" si="12"/>
        <v>0</v>
      </c>
      <c r="AI10" s="105">
        <f>+AI12+AI13</f>
        <v>0</v>
      </c>
      <c r="AJ10" s="105">
        <f>+AJ12+AJ13</f>
        <v>0</v>
      </c>
      <c r="AK10" s="108" t="s">
        <v>19</v>
      </c>
      <c r="AL10" s="109"/>
      <c r="AM10" s="109"/>
      <c r="AN10" s="109"/>
      <c r="AO10" s="105">
        <f aca="true" t="shared" si="13" ref="AO10:AT10">+AO12+AO13</f>
        <v>0</v>
      </c>
      <c r="AP10" s="105">
        <f t="shared" si="13"/>
        <v>0</v>
      </c>
      <c r="AQ10" s="105">
        <f t="shared" si="13"/>
        <v>0</v>
      </c>
      <c r="AR10" s="105">
        <f t="shared" si="13"/>
        <v>0</v>
      </c>
      <c r="AS10" s="105">
        <f t="shared" si="13"/>
        <v>0</v>
      </c>
      <c r="AT10" s="105">
        <f t="shared" si="13"/>
        <v>0</v>
      </c>
      <c r="AU10" s="105">
        <f>+AU12+AU13</f>
        <v>0</v>
      </c>
      <c r="AV10" s="105">
        <f>+AV12+AV13</f>
        <v>0</v>
      </c>
      <c r="AW10" s="108" t="s">
        <v>19</v>
      </c>
      <c r="AX10" s="109"/>
      <c r="AY10" s="109"/>
      <c r="AZ10" s="109"/>
      <c r="BA10" s="105">
        <f>+BA12+BA13</f>
        <v>0</v>
      </c>
      <c r="BB10" s="105">
        <f>+BB12+BB13</f>
        <v>0</v>
      </c>
      <c r="BC10" s="105">
        <f>+BC12+BC13</f>
        <v>0</v>
      </c>
      <c r="BD10" s="17">
        <f>SUM(BD12,BD13)</f>
        <v>0</v>
      </c>
    </row>
    <row r="11" spans="1:56" s="13" customFormat="1" ht="15" customHeight="1">
      <c r="A11" s="109"/>
      <c r="B11" s="109"/>
      <c r="C11" s="109"/>
      <c r="D11" s="109"/>
      <c r="E11" s="105"/>
      <c r="F11" s="12">
        <f>SUM(F14)</f>
        <v>20000000</v>
      </c>
      <c r="G11" s="12">
        <f>SUM(G14)</f>
        <v>3600000</v>
      </c>
      <c r="H11" s="105"/>
      <c r="I11" s="105"/>
      <c r="J11" s="105"/>
      <c r="K11" s="105"/>
      <c r="L11" s="105"/>
      <c r="M11" s="108"/>
      <c r="N11" s="109"/>
      <c r="O11" s="109"/>
      <c r="P11" s="109"/>
      <c r="Q11" s="105"/>
      <c r="R11" s="105"/>
      <c r="S11" s="105"/>
      <c r="T11" s="105"/>
      <c r="U11" s="105"/>
      <c r="V11" s="105"/>
      <c r="W11" s="105"/>
      <c r="X11" s="105"/>
      <c r="Y11" s="108"/>
      <c r="Z11" s="109"/>
      <c r="AA11" s="109"/>
      <c r="AB11" s="109"/>
      <c r="AC11" s="105"/>
      <c r="AD11" s="105"/>
      <c r="AE11" s="105"/>
      <c r="AF11" s="105"/>
      <c r="AG11" s="105"/>
      <c r="AH11" s="105"/>
      <c r="AI11" s="105"/>
      <c r="AJ11" s="105"/>
      <c r="AK11" s="108"/>
      <c r="AL11" s="109"/>
      <c r="AM11" s="109"/>
      <c r="AN11" s="109"/>
      <c r="AO11" s="105"/>
      <c r="AP11" s="105"/>
      <c r="AQ11" s="105"/>
      <c r="AR11" s="105"/>
      <c r="AS11" s="105"/>
      <c r="AT11" s="105"/>
      <c r="AU11" s="105"/>
      <c r="AV11" s="105"/>
      <c r="AW11" s="108"/>
      <c r="AX11" s="109"/>
      <c r="AY11" s="109"/>
      <c r="AZ11" s="109"/>
      <c r="BA11" s="105"/>
      <c r="BB11" s="105"/>
      <c r="BC11" s="105"/>
      <c r="BD11" s="17">
        <f>SUM(BD14)</f>
        <v>0</v>
      </c>
    </row>
    <row r="12" spans="1:56" s="2" customFormat="1" ht="15" customHeight="1">
      <c r="A12" s="92" t="s">
        <v>17</v>
      </c>
      <c r="B12" s="92"/>
      <c r="C12" s="92"/>
      <c r="D12" s="92"/>
      <c r="E12" s="10">
        <f aca="true" t="shared" si="14" ref="E12:K12">+E17</f>
        <v>157592</v>
      </c>
      <c r="F12" s="10">
        <f t="shared" si="14"/>
        <v>46000</v>
      </c>
      <c r="G12" s="10">
        <f t="shared" si="14"/>
        <v>16120</v>
      </c>
      <c r="H12" s="10">
        <f t="shared" si="14"/>
        <v>0</v>
      </c>
      <c r="I12" s="10">
        <f t="shared" si="14"/>
        <v>0</v>
      </c>
      <c r="J12" s="10">
        <f t="shared" si="14"/>
        <v>0</v>
      </c>
      <c r="K12" s="10">
        <f t="shared" si="14"/>
        <v>0</v>
      </c>
      <c r="L12" s="10">
        <f>+L17</f>
        <v>0</v>
      </c>
      <c r="M12" s="91" t="s">
        <v>17</v>
      </c>
      <c r="N12" s="92"/>
      <c r="O12" s="92"/>
      <c r="P12" s="92"/>
      <c r="Q12" s="10">
        <f aca="true" t="shared" si="15" ref="Q12:W12">+Q17</f>
        <v>0</v>
      </c>
      <c r="R12" s="10">
        <f t="shared" si="15"/>
        <v>0</v>
      </c>
      <c r="S12" s="10">
        <f t="shared" si="15"/>
        <v>0</v>
      </c>
      <c r="T12" s="10">
        <f t="shared" si="15"/>
        <v>0</v>
      </c>
      <c r="U12" s="10">
        <f t="shared" si="15"/>
        <v>0</v>
      </c>
      <c r="V12" s="10">
        <f t="shared" si="15"/>
        <v>0</v>
      </c>
      <c r="W12" s="10">
        <f t="shared" si="15"/>
        <v>0</v>
      </c>
      <c r="X12" s="10">
        <f>+X17</f>
        <v>0</v>
      </c>
      <c r="Y12" s="91" t="s">
        <v>17</v>
      </c>
      <c r="Z12" s="92"/>
      <c r="AA12" s="92"/>
      <c r="AB12" s="92"/>
      <c r="AC12" s="10">
        <f aca="true" t="shared" si="16" ref="AC12:AH12">+AC17</f>
        <v>0</v>
      </c>
      <c r="AD12" s="10">
        <f t="shared" si="16"/>
        <v>0</v>
      </c>
      <c r="AE12" s="10">
        <f t="shared" si="16"/>
        <v>0</v>
      </c>
      <c r="AF12" s="10">
        <f t="shared" si="16"/>
        <v>0</v>
      </c>
      <c r="AG12" s="10">
        <f t="shared" si="16"/>
        <v>0</v>
      </c>
      <c r="AH12" s="10">
        <f t="shared" si="16"/>
        <v>0</v>
      </c>
      <c r="AI12" s="10">
        <f>+AI17</f>
        <v>0</v>
      </c>
      <c r="AJ12" s="10">
        <f>+AJ17</f>
        <v>0</v>
      </c>
      <c r="AK12" s="91" t="s">
        <v>17</v>
      </c>
      <c r="AL12" s="92"/>
      <c r="AM12" s="92"/>
      <c r="AN12" s="92"/>
      <c r="AO12" s="10">
        <f aca="true" t="shared" si="17" ref="AO12:AT12">+AO17</f>
        <v>0</v>
      </c>
      <c r="AP12" s="10">
        <f t="shared" si="17"/>
        <v>0</v>
      </c>
      <c r="AQ12" s="10">
        <f t="shared" si="17"/>
        <v>0</v>
      </c>
      <c r="AR12" s="10">
        <f t="shared" si="17"/>
        <v>0</v>
      </c>
      <c r="AS12" s="10">
        <f t="shared" si="17"/>
        <v>0</v>
      </c>
      <c r="AT12" s="10">
        <f t="shared" si="17"/>
        <v>0</v>
      </c>
      <c r="AU12" s="10">
        <f>+AU17</f>
        <v>0</v>
      </c>
      <c r="AV12" s="10">
        <f>+AV17</f>
        <v>0</v>
      </c>
      <c r="AW12" s="91" t="s">
        <v>17</v>
      </c>
      <c r="AX12" s="92"/>
      <c r="AY12" s="92"/>
      <c r="AZ12" s="92"/>
      <c r="BA12" s="10">
        <f>+BA17</f>
        <v>0</v>
      </c>
      <c r="BB12" s="10">
        <f>+BB17</f>
        <v>0</v>
      </c>
      <c r="BC12" s="10">
        <f>+BC17</f>
        <v>0</v>
      </c>
      <c r="BD12" s="18">
        <f>SUM(BD17)</f>
        <v>0</v>
      </c>
    </row>
    <row r="13" spans="1:56" s="2" customFormat="1" ht="15" customHeight="1">
      <c r="A13" s="92" t="s">
        <v>18</v>
      </c>
      <c r="B13" s="92"/>
      <c r="C13" s="92"/>
      <c r="D13" s="92"/>
      <c r="E13" s="93">
        <f>+E20</f>
        <v>81649870</v>
      </c>
      <c r="F13" s="10">
        <f>SUM(F20)</f>
        <v>672400</v>
      </c>
      <c r="G13" s="10">
        <f>SUM(G20)</f>
        <v>500000</v>
      </c>
      <c r="H13" s="93">
        <f>+H20</f>
        <v>0</v>
      </c>
      <c r="I13" s="93">
        <f>+I20</f>
        <v>0</v>
      </c>
      <c r="J13" s="93">
        <f>+J20</f>
        <v>0</v>
      </c>
      <c r="K13" s="93">
        <f>+K20</f>
        <v>0</v>
      </c>
      <c r="L13" s="93">
        <f>+L20</f>
        <v>0</v>
      </c>
      <c r="M13" s="91" t="s">
        <v>18</v>
      </c>
      <c r="N13" s="92"/>
      <c r="O13" s="92"/>
      <c r="P13" s="92"/>
      <c r="Q13" s="93">
        <f aca="true" t="shared" si="18" ref="Q13:W13">+Q20</f>
        <v>0</v>
      </c>
      <c r="R13" s="93">
        <f t="shared" si="18"/>
        <v>0</v>
      </c>
      <c r="S13" s="93">
        <f t="shared" si="18"/>
        <v>0</v>
      </c>
      <c r="T13" s="93">
        <f t="shared" si="18"/>
        <v>0</v>
      </c>
      <c r="U13" s="93">
        <f t="shared" si="18"/>
        <v>0</v>
      </c>
      <c r="V13" s="93">
        <f t="shared" si="18"/>
        <v>0</v>
      </c>
      <c r="W13" s="93">
        <f t="shared" si="18"/>
        <v>0</v>
      </c>
      <c r="X13" s="93">
        <f>+X20</f>
        <v>0</v>
      </c>
      <c r="Y13" s="91" t="s">
        <v>18</v>
      </c>
      <c r="Z13" s="92"/>
      <c r="AA13" s="92"/>
      <c r="AB13" s="92"/>
      <c r="AC13" s="93">
        <f aca="true" t="shared" si="19" ref="AC13:AH13">+AC20</f>
        <v>0</v>
      </c>
      <c r="AD13" s="93">
        <f t="shared" si="19"/>
        <v>0</v>
      </c>
      <c r="AE13" s="93">
        <f t="shared" si="19"/>
        <v>0</v>
      </c>
      <c r="AF13" s="93">
        <f t="shared" si="19"/>
        <v>0</v>
      </c>
      <c r="AG13" s="93">
        <f t="shared" si="19"/>
        <v>0</v>
      </c>
      <c r="AH13" s="93">
        <f t="shared" si="19"/>
        <v>0</v>
      </c>
      <c r="AI13" s="93">
        <f>+AI20</f>
        <v>0</v>
      </c>
      <c r="AJ13" s="93">
        <f>+AJ20</f>
        <v>0</v>
      </c>
      <c r="AK13" s="91" t="s">
        <v>18</v>
      </c>
      <c r="AL13" s="92"/>
      <c r="AM13" s="92"/>
      <c r="AN13" s="92"/>
      <c r="AO13" s="93">
        <f aca="true" t="shared" si="20" ref="AO13:AT13">+AO20</f>
        <v>0</v>
      </c>
      <c r="AP13" s="93">
        <f t="shared" si="20"/>
        <v>0</v>
      </c>
      <c r="AQ13" s="93">
        <f t="shared" si="20"/>
        <v>0</v>
      </c>
      <c r="AR13" s="93">
        <f t="shared" si="20"/>
        <v>0</v>
      </c>
      <c r="AS13" s="93">
        <f t="shared" si="20"/>
        <v>0</v>
      </c>
      <c r="AT13" s="93">
        <f t="shared" si="20"/>
        <v>0</v>
      </c>
      <c r="AU13" s="93">
        <f>+AU20</f>
        <v>0</v>
      </c>
      <c r="AV13" s="93">
        <f>+AV20</f>
        <v>0</v>
      </c>
      <c r="AW13" s="91" t="s">
        <v>18</v>
      </c>
      <c r="AX13" s="92"/>
      <c r="AY13" s="92"/>
      <c r="AZ13" s="92"/>
      <c r="BA13" s="93">
        <f>+BA20</f>
        <v>0</v>
      </c>
      <c r="BB13" s="93">
        <f>+BB20</f>
        <v>0</v>
      </c>
      <c r="BC13" s="93">
        <f>+BC20</f>
        <v>0</v>
      </c>
      <c r="BD13" s="18">
        <f>SUM(BD20)</f>
        <v>0</v>
      </c>
    </row>
    <row r="14" spans="1:56" s="2" customFormat="1" ht="15" customHeight="1">
      <c r="A14" s="92"/>
      <c r="B14" s="92"/>
      <c r="C14" s="92"/>
      <c r="D14" s="92"/>
      <c r="E14" s="93"/>
      <c r="F14" s="10">
        <f>SUM(F21)</f>
        <v>20000000</v>
      </c>
      <c r="G14" s="10">
        <f>SUM(G21)</f>
        <v>3600000</v>
      </c>
      <c r="H14" s="93"/>
      <c r="I14" s="93"/>
      <c r="J14" s="93"/>
      <c r="K14" s="93"/>
      <c r="L14" s="93"/>
      <c r="M14" s="91"/>
      <c r="N14" s="92"/>
      <c r="O14" s="92"/>
      <c r="P14" s="92"/>
      <c r="Q14" s="93"/>
      <c r="R14" s="93"/>
      <c r="S14" s="93"/>
      <c r="T14" s="93"/>
      <c r="U14" s="93"/>
      <c r="V14" s="93"/>
      <c r="W14" s="93"/>
      <c r="X14" s="93"/>
      <c r="Y14" s="91"/>
      <c r="Z14" s="92"/>
      <c r="AA14" s="92"/>
      <c r="AB14" s="92"/>
      <c r="AC14" s="93"/>
      <c r="AD14" s="93"/>
      <c r="AE14" s="93"/>
      <c r="AF14" s="93"/>
      <c r="AG14" s="93"/>
      <c r="AH14" s="93"/>
      <c r="AI14" s="93"/>
      <c r="AJ14" s="93"/>
      <c r="AK14" s="91"/>
      <c r="AL14" s="92"/>
      <c r="AM14" s="92"/>
      <c r="AN14" s="92"/>
      <c r="AO14" s="93"/>
      <c r="AP14" s="93"/>
      <c r="AQ14" s="93"/>
      <c r="AR14" s="93"/>
      <c r="AS14" s="93"/>
      <c r="AT14" s="93"/>
      <c r="AU14" s="93"/>
      <c r="AV14" s="93"/>
      <c r="AW14" s="91"/>
      <c r="AX14" s="92"/>
      <c r="AY14" s="92"/>
      <c r="AZ14" s="92"/>
      <c r="BA14" s="93"/>
      <c r="BB14" s="93"/>
      <c r="BC14" s="93"/>
      <c r="BD14" s="18">
        <f>SUM(BD16)</f>
        <v>0</v>
      </c>
    </row>
    <row r="15" spans="1:56" s="13" customFormat="1" ht="15" customHeight="1">
      <c r="A15" s="107" t="s">
        <v>20</v>
      </c>
      <c r="B15" s="107"/>
      <c r="C15" s="107"/>
      <c r="D15" s="107"/>
      <c r="E15" s="105">
        <f aca="true" t="shared" si="21" ref="E15:K15">+E17+E20</f>
        <v>81807462</v>
      </c>
      <c r="F15" s="12">
        <f t="shared" si="21"/>
        <v>718400</v>
      </c>
      <c r="G15" s="12">
        <f>SUM(G17,G20)</f>
        <v>516120</v>
      </c>
      <c r="H15" s="105">
        <f t="shared" si="21"/>
        <v>0</v>
      </c>
      <c r="I15" s="105">
        <f t="shared" si="21"/>
        <v>0</v>
      </c>
      <c r="J15" s="105">
        <f t="shared" si="21"/>
        <v>0</v>
      </c>
      <c r="K15" s="105">
        <f t="shared" si="21"/>
        <v>0</v>
      </c>
      <c r="L15" s="105">
        <f>+L17+L20</f>
        <v>0</v>
      </c>
      <c r="M15" s="106" t="s">
        <v>20</v>
      </c>
      <c r="N15" s="107"/>
      <c r="O15" s="107"/>
      <c r="P15" s="107"/>
      <c r="Q15" s="105">
        <f aca="true" t="shared" si="22" ref="Q15:W15">+Q17+Q20</f>
        <v>0</v>
      </c>
      <c r="R15" s="105">
        <f t="shared" si="22"/>
        <v>0</v>
      </c>
      <c r="S15" s="105">
        <f t="shared" si="22"/>
        <v>0</v>
      </c>
      <c r="T15" s="105">
        <f t="shared" si="22"/>
        <v>0</v>
      </c>
      <c r="U15" s="105">
        <f t="shared" si="22"/>
        <v>0</v>
      </c>
      <c r="V15" s="105">
        <f t="shared" si="22"/>
        <v>0</v>
      </c>
      <c r="W15" s="105">
        <f t="shared" si="22"/>
        <v>0</v>
      </c>
      <c r="X15" s="105">
        <f>+X17+X20</f>
        <v>0</v>
      </c>
      <c r="Y15" s="106" t="s">
        <v>20</v>
      </c>
      <c r="Z15" s="107"/>
      <c r="AA15" s="107"/>
      <c r="AB15" s="107"/>
      <c r="AC15" s="105">
        <f aca="true" t="shared" si="23" ref="AC15:AH15">+AC17+AC20</f>
        <v>0</v>
      </c>
      <c r="AD15" s="105">
        <f t="shared" si="23"/>
        <v>0</v>
      </c>
      <c r="AE15" s="105">
        <f t="shared" si="23"/>
        <v>0</v>
      </c>
      <c r="AF15" s="105">
        <f t="shared" si="23"/>
        <v>0</v>
      </c>
      <c r="AG15" s="105">
        <f t="shared" si="23"/>
        <v>0</v>
      </c>
      <c r="AH15" s="105">
        <f t="shared" si="23"/>
        <v>0</v>
      </c>
      <c r="AI15" s="105">
        <f>+AI17+AI20</f>
        <v>0</v>
      </c>
      <c r="AJ15" s="105">
        <f>+AJ17+AJ20</f>
        <v>0</v>
      </c>
      <c r="AK15" s="106" t="s">
        <v>20</v>
      </c>
      <c r="AL15" s="107"/>
      <c r="AM15" s="107"/>
      <c r="AN15" s="107"/>
      <c r="AO15" s="105">
        <f aca="true" t="shared" si="24" ref="AO15:AT15">+AO17+AO20</f>
        <v>0</v>
      </c>
      <c r="AP15" s="105">
        <f t="shared" si="24"/>
        <v>0</v>
      </c>
      <c r="AQ15" s="105">
        <f t="shared" si="24"/>
        <v>0</v>
      </c>
      <c r="AR15" s="105">
        <f t="shared" si="24"/>
        <v>0</v>
      </c>
      <c r="AS15" s="105">
        <f t="shared" si="24"/>
        <v>0</v>
      </c>
      <c r="AT15" s="105">
        <f t="shared" si="24"/>
        <v>0</v>
      </c>
      <c r="AU15" s="105">
        <f>+AU17+AU20</f>
        <v>0</v>
      </c>
      <c r="AV15" s="105">
        <f>+AV17+AV20</f>
        <v>0</v>
      </c>
      <c r="AW15" s="106" t="s">
        <v>20</v>
      </c>
      <c r="AX15" s="107"/>
      <c r="AY15" s="107"/>
      <c r="AZ15" s="107"/>
      <c r="BA15" s="105">
        <f>+BA17+BA20</f>
        <v>0</v>
      </c>
      <c r="BB15" s="105">
        <f>+BB17+BB20</f>
        <v>0</v>
      </c>
      <c r="BC15" s="105">
        <f>+BC17+BC20</f>
        <v>0</v>
      </c>
      <c r="BD15" s="17">
        <f>SUM(BD17,BD20)</f>
        <v>0</v>
      </c>
    </row>
    <row r="16" spans="1:56" s="13" customFormat="1" ht="15" customHeight="1">
      <c r="A16" s="107"/>
      <c r="B16" s="107"/>
      <c r="C16" s="107"/>
      <c r="D16" s="107"/>
      <c r="E16" s="105"/>
      <c r="F16" s="12">
        <f>SUM(F21)</f>
        <v>20000000</v>
      </c>
      <c r="G16" s="12">
        <f>SUM(G21)</f>
        <v>3600000</v>
      </c>
      <c r="H16" s="105"/>
      <c r="I16" s="105"/>
      <c r="J16" s="105"/>
      <c r="K16" s="105"/>
      <c r="L16" s="105"/>
      <c r="M16" s="106"/>
      <c r="N16" s="107"/>
      <c r="O16" s="107"/>
      <c r="P16" s="107"/>
      <c r="Q16" s="105"/>
      <c r="R16" s="105"/>
      <c r="S16" s="105"/>
      <c r="T16" s="105"/>
      <c r="U16" s="105"/>
      <c r="V16" s="105"/>
      <c r="W16" s="105"/>
      <c r="X16" s="105"/>
      <c r="Y16" s="106"/>
      <c r="Z16" s="107"/>
      <c r="AA16" s="107"/>
      <c r="AB16" s="107"/>
      <c r="AC16" s="105"/>
      <c r="AD16" s="105"/>
      <c r="AE16" s="105"/>
      <c r="AF16" s="105"/>
      <c r="AG16" s="105"/>
      <c r="AH16" s="105"/>
      <c r="AI16" s="105"/>
      <c r="AJ16" s="105"/>
      <c r="AK16" s="106"/>
      <c r="AL16" s="107"/>
      <c r="AM16" s="107"/>
      <c r="AN16" s="107"/>
      <c r="AO16" s="105"/>
      <c r="AP16" s="105"/>
      <c r="AQ16" s="105"/>
      <c r="AR16" s="105"/>
      <c r="AS16" s="105"/>
      <c r="AT16" s="105"/>
      <c r="AU16" s="105"/>
      <c r="AV16" s="105"/>
      <c r="AW16" s="106"/>
      <c r="AX16" s="107"/>
      <c r="AY16" s="107"/>
      <c r="AZ16" s="107"/>
      <c r="BA16" s="105"/>
      <c r="BB16" s="105"/>
      <c r="BC16" s="105"/>
      <c r="BD16" s="17">
        <f>SUM(BD21)</f>
        <v>0</v>
      </c>
    </row>
    <row r="17" spans="1:56" s="2" customFormat="1" ht="15" customHeight="1">
      <c r="A17" s="92" t="s">
        <v>21</v>
      </c>
      <c r="B17" s="92"/>
      <c r="C17" s="92"/>
      <c r="D17" s="92"/>
      <c r="E17" s="10">
        <f>SUM(E19,E18)</f>
        <v>157592</v>
      </c>
      <c r="F17" s="10">
        <f aca="true" t="shared" si="25" ref="F17:K17">SUM(F19,F18)</f>
        <v>46000</v>
      </c>
      <c r="G17" s="10">
        <f t="shared" si="25"/>
        <v>16120</v>
      </c>
      <c r="H17" s="10">
        <f t="shared" si="25"/>
        <v>0</v>
      </c>
      <c r="I17" s="10">
        <f t="shared" si="25"/>
        <v>0</v>
      </c>
      <c r="J17" s="10">
        <f t="shared" si="25"/>
        <v>0</v>
      </c>
      <c r="K17" s="10">
        <f t="shared" si="25"/>
        <v>0</v>
      </c>
      <c r="L17" s="10">
        <f>SUM(L18,L19)</f>
        <v>0</v>
      </c>
      <c r="M17" s="91" t="s">
        <v>21</v>
      </c>
      <c r="N17" s="92"/>
      <c r="O17" s="92"/>
      <c r="P17" s="92"/>
      <c r="Q17" s="10">
        <f aca="true" t="shared" si="26" ref="Q17:W17">SUM(Q18,Q19)</f>
        <v>0</v>
      </c>
      <c r="R17" s="10">
        <f t="shared" si="26"/>
        <v>0</v>
      </c>
      <c r="S17" s="10">
        <f t="shared" si="26"/>
        <v>0</v>
      </c>
      <c r="T17" s="10">
        <f t="shared" si="26"/>
        <v>0</v>
      </c>
      <c r="U17" s="10">
        <f t="shared" si="26"/>
        <v>0</v>
      </c>
      <c r="V17" s="10">
        <f t="shared" si="26"/>
        <v>0</v>
      </c>
      <c r="W17" s="10">
        <f t="shared" si="26"/>
        <v>0</v>
      </c>
      <c r="X17" s="10">
        <f>SUM(X18,X19)</f>
        <v>0</v>
      </c>
      <c r="Y17" s="91" t="s">
        <v>21</v>
      </c>
      <c r="Z17" s="92"/>
      <c r="AA17" s="92"/>
      <c r="AB17" s="92"/>
      <c r="AC17" s="10">
        <f aca="true" t="shared" si="27" ref="AC17:AH17">SUM(AC18,AC19)</f>
        <v>0</v>
      </c>
      <c r="AD17" s="10">
        <f t="shared" si="27"/>
        <v>0</v>
      </c>
      <c r="AE17" s="10">
        <f t="shared" si="27"/>
        <v>0</v>
      </c>
      <c r="AF17" s="10">
        <f t="shared" si="27"/>
        <v>0</v>
      </c>
      <c r="AG17" s="10">
        <f t="shared" si="27"/>
        <v>0</v>
      </c>
      <c r="AH17" s="10">
        <f t="shared" si="27"/>
        <v>0</v>
      </c>
      <c r="AI17" s="10">
        <f>SUM(AI19,AI18)</f>
        <v>0</v>
      </c>
      <c r="AJ17" s="10">
        <f>SUM(AJ19,AJ18)</f>
        <v>0</v>
      </c>
      <c r="AK17" s="91" t="s">
        <v>21</v>
      </c>
      <c r="AL17" s="92"/>
      <c r="AM17" s="92"/>
      <c r="AN17" s="92"/>
      <c r="AO17" s="10">
        <f aca="true" t="shared" si="28" ref="AO17:AT17">SUM(AO19,AO18)</f>
        <v>0</v>
      </c>
      <c r="AP17" s="10">
        <f t="shared" si="28"/>
        <v>0</v>
      </c>
      <c r="AQ17" s="10">
        <f t="shared" si="28"/>
        <v>0</v>
      </c>
      <c r="AR17" s="10">
        <f t="shared" si="28"/>
        <v>0</v>
      </c>
      <c r="AS17" s="10">
        <f t="shared" si="28"/>
        <v>0</v>
      </c>
      <c r="AT17" s="10">
        <f t="shared" si="28"/>
        <v>0</v>
      </c>
      <c r="AU17" s="10">
        <f>SUM(AU19,AU18)</f>
        <v>0</v>
      </c>
      <c r="AV17" s="10">
        <f>SUM(AV19,AV18)</f>
        <v>0</v>
      </c>
      <c r="AW17" s="91" t="s">
        <v>21</v>
      </c>
      <c r="AX17" s="92"/>
      <c r="AY17" s="92"/>
      <c r="AZ17" s="92"/>
      <c r="BA17" s="10">
        <f>SUM(BA19,BA18)</f>
        <v>0</v>
      </c>
      <c r="BB17" s="10">
        <f>SUM(BB19,BB18)</f>
        <v>0</v>
      </c>
      <c r="BC17" s="10">
        <f>SUM(BC19,BC18)</f>
        <v>0</v>
      </c>
      <c r="BD17" s="58">
        <f>SUM(BD19,BD18)</f>
        <v>0</v>
      </c>
    </row>
    <row r="18" spans="1:56" s="2" customFormat="1" ht="37.5" customHeight="1">
      <c r="A18" s="68" t="s">
        <v>22</v>
      </c>
      <c r="B18" s="27" t="s">
        <v>23</v>
      </c>
      <c r="C18" s="66">
        <v>2010</v>
      </c>
      <c r="D18" s="69">
        <v>2012</v>
      </c>
      <c r="E18" s="88">
        <v>77000</v>
      </c>
      <c r="F18" s="28">
        <v>16000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72" t="s">
        <v>22</v>
      </c>
      <c r="N18" s="27" t="s">
        <v>23</v>
      </c>
      <c r="O18" s="66">
        <v>2010</v>
      </c>
      <c r="P18" s="69">
        <v>2012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72" t="s">
        <v>22</v>
      </c>
      <c r="Z18" s="27" t="s">
        <v>23</v>
      </c>
      <c r="AA18" s="66">
        <v>2010</v>
      </c>
      <c r="AB18" s="69">
        <v>2012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72" t="s">
        <v>22</v>
      </c>
      <c r="AL18" s="27" t="s">
        <v>23</v>
      </c>
      <c r="AM18" s="66">
        <v>2010</v>
      </c>
      <c r="AN18" s="69">
        <v>2012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72" t="s">
        <v>22</v>
      </c>
      <c r="AX18" s="27" t="s">
        <v>23</v>
      </c>
      <c r="AY18" s="66">
        <v>2010</v>
      </c>
      <c r="AZ18" s="69">
        <v>2012</v>
      </c>
      <c r="BA18" s="28">
        <v>0</v>
      </c>
      <c r="BB18" s="28">
        <v>0</v>
      </c>
      <c r="BC18" s="28">
        <v>0</v>
      </c>
      <c r="BD18" s="59">
        <v>0</v>
      </c>
    </row>
    <row r="19" spans="1:56" s="2" customFormat="1" ht="37.5" customHeight="1">
      <c r="A19" s="68" t="s">
        <v>43</v>
      </c>
      <c r="B19" s="27" t="s">
        <v>40</v>
      </c>
      <c r="C19" s="66">
        <v>2011</v>
      </c>
      <c r="D19" s="69">
        <v>2013</v>
      </c>
      <c r="E19" s="88">
        <v>80592</v>
      </c>
      <c r="F19" s="28">
        <v>30000</v>
      </c>
      <c r="G19" s="28">
        <v>16120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72" t="s">
        <v>22</v>
      </c>
      <c r="N19" s="27" t="s">
        <v>40</v>
      </c>
      <c r="O19" s="66">
        <v>2011</v>
      </c>
      <c r="P19" s="69">
        <v>2013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72" t="s">
        <v>22</v>
      </c>
      <c r="Z19" s="27" t="s">
        <v>40</v>
      </c>
      <c r="AA19" s="66">
        <v>2011</v>
      </c>
      <c r="AB19" s="69">
        <v>2013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72" t="s">
        <v>22</v>
      </c>
      <c r="AL19" s="27" t="s">
        <v>40</v>
      </c>
      <c r="AM19" s="66">
        <v>2011</v>
      </c>
      <c r="AN19" s="69">
        <v>2013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72" t="s">
        <v>22</v>
      </c>
      <c r="AX19" s="27" t="s">
        <v>40</v>
      </c>
      <c r="AY19" s="66">
        <v>2011</v>
      </c>
      <c r="AZ19" s="69">
        <v>2013</v>
      </c>
      <c r="BA19" s="28">
        <v>0</v>
      </c>
      <c r="BB19" s="28">
        <v>0</v>
      </c>
      <c r="BC19" s="28">
        <v>0</v>
      </c>
      <c r="BD19" s="59">
        <v>0</v>
      </c>
    </row>
    <row r="20" spans="1:56" s="2" customFormat="1" ht="15" customHeight="1">
      <c r="A20" s="92" t="s">
        <v>24</v>
      </c>
      <c r="B20" s="92"/>
      <c r="C20" s="92"/>
      <c r="D20" s="92"/>
      <c r="E20" s="93">
        <f>+E22</f>
        <v>81649870</v>
      </c>
      <c r="F20" s="10">
        <f>SUM(F22)</f>
        <v>672400</v>
      </c>
      <c r="G20" s="10">
        <f>SUM(G22)</f>
        <v>500000</v>
      </c>
      <c r="H20" s="93">
        <f>SUM(H22:H23)</f>
        <v>0</v>
      </c>
      <c r="I20" s="93">
        <f>SUM(I22:I23)</f>
        <v>0</v>
      </c>
      <c r="J20" s="93">
        <f>SUM(J22:J23)</f>
        <v>0</v>
      </c>
      <c r="K20" s="93">
        <f>SUM(K22:K23)</f>
        <v>0</v>
      </c>
      <c r="L20" s="93">
        <f>SUM(L22:L23)</f>
        <v>0</v>
      </c>
      <c r="M20" s="91" t="s">
        <v>24</v>
      </c>
      <c r="N20" s="92"/>
      <c r="O20" s="92"/>
      <c r="P20" s="92"/>
      <c r="Q20" s="93">
        <f aca="true" t="shared" si="29" ref="Q20:W20">SUM(Q22:Q23)</f>
        <v>0</v>
      </c>
      <c r="R20" s="93">
        <f t="shared" si="29"/>
        <v>0</v>
      </c>
      <c r="S20" s="93">
        <f t="shared" si="29"/>
        <v>0</v>
      </c>
      <c r="T20" s="93">
        <f t="shared" si="29"/>
        <v>0</v>
      </c>
      <c r="U20" s="93">
        <f t="shared" si="29"/>
        <v>0</v>
      </c>
      <c r="V20" s="93">
        <f t="shared" si="29"/>
        <v>0</v>
      </c>
      <c r="W20" s="93">
        <f t="shared" si="29"/>
        <v>0</v>
      </c>
      <c r="X20" s="93">
        <f>SUM(X22:X23)</f>
        <v>0</v>
      </c>
      <c r="Y20" s="91" t="s">
        <v>24</v>
      </c>
      <c r="Z20" s="92"/>
      <c r="AA20" s="92"/>
      <c r="AB20" s="92"/>
      <c r="AC20" s="93">
        <f aca="true" t="shared" si="30" ref="AC20:AH20">SUM(AC22:AC23)</f>
        <v>0</v>
      </c>
      <c r="AD20" s="93">
        <f t="shared" si="30"/>
        <v>0</v>
      </c>
      <c r="AE20" s="93">
        <f t="shared" si="30"/>
        <v>0</v>
      </c>
      <c r="AF20" s="93">
        <f t="shared" si="30"/>
        <v>0</v>
      </c>
      <c r="AG20" s="93">
        <f t="shared" si="30"/>
        <v>0</v>
      </c>
      <c r="AH20" s="93">
        <f t="shared" si="30"/>
        <v>0</v>
      </c>
      <c r="AI20" s="93">
        <f>SUM(AI22:AI23)</f>
        <v>0</v>
      </c>
      <c r="AJ20" s="93">
        <f>SUM(AJ22:AJ23)</f>
        <v>0</v>
      </c>
      <c r="AK20" s="91" t="s">
        <v>24</v>
      </c>
      <c r="AL20" s="92"/>
      <c r="AM20" s="92"/>
      <c r="AN20" s="92"/>
      <c r="AO20" s="93">
        <f aca="true" t="shared" si="31" ref="AO20:AT20">SUM(AO22:AO23)</f>
        <v>0</v>
      </c>
      <c r="AP20" s="93">
        <f t="shared" si="31"/>
        <v>0</v>
      </c>
      <c r="AQ20" s="93">
        <f t="shared" si="31"/>
        <v>0</v>
      </c>
      <c r="AR20" s="93">
        <f t="shared" si="31"/>
        <v>0</v>
      </c>
      <c r="AS20" s="93">
        <f t="shared" si="31"/>
        <v>0</v>
      </c>
      <c r="AT20" s="93">
        <f t="shared" si="31"/>
        <v>0</v>
      </c>
      <c r="AU20" s="93">
        <f>SUM(AU22:AU23)</f>
        <v>0</v>
      </c>
      <c r="AV20" s="93">
        <f>SUM(AV22:AV23)</f>
        <v>0</v>
      </c>
      <c r="AW20" s="91" t="s">
        <v>24</v>
      </c>
      <c r="AX20" s="92"/>
      <c r="AY20" s="92"/>
      <c r="AZ20" s="92"/>
      <c r="BA20" s="93">
        <f>SUM(BA22:BA23)</f>
        <v>0</v>
      </c>
      <c r="BB20" s="93">
        <f>SUM(BB22:BB23)</f>
        <v>0</v>
      </c>
      <c r="BC20" s="93">
        <f>SUM(BC22:BC23)</f>
        <v>0</v>
      </c>
      <c r="BD20" s="60">
        <f>SUM(BD22)</f>
        <v>0</v>
      </c>
    </row>
    <row r="21" spans="1:56" s="2" customFormat="1" ht="15" customHeight="1">
      <c r="A21" s="92"/>
      <c r="B21" s="92"/>
      <c r="C21" s="92"/>
      <c r="D21" s="92"/>
      <c r="E21" s="93"/>
      <c r="F21" s="10">
        <f>SUM(F23)</f>
        <v>20000000</v>
      </c>
      <c r="G21" s="10">
        <f>SUM(G23)</f>
        <v>3600000</v>
      </c>
      <c r="H21" s="93"/>
      <c r="I21" s="93"/>
      <c r="J21" s="93"/>
      <c r="K21" s="93"/>
      <c r="L21" s="93"/>
      <c r="M21" s="91"/>
      <c r="N21" s="92"/>
      <c r="O21" s="92"/>
      <c r="P21" s="92"/>
      <c r="Q21" s="93"/>
      <c r="R21" s="93"/>
      <c r="S21" s="93"/>
      <c r="T21" s="93"/>
      <c r="U21" s="93"/>
      <c r="V21" s="93"/>
      <c r="W21" s="93"/>
      <c r="X21" s="93"/>
      <c r="Y21" s="91"/>
      <c r="Z21" s="92"/>
      <c r="AA21" s="92"/>
      <c r="AB21" s="92"/>
      <c r="AC21" s="93"/>
      <c r="AD21" s="93"/>
      <c r="AE21" s="93"/>
      <c r="AF21" s="93"/>
      <c r="AG21" s="93"/>
      <c r="AH21" s="93"/>
      <c r="AI21" s="93"/>
      <c r="AJ21" s="93"/>
      <c r="AK21" s="91"/>
      <c r="AL21" s="92"/>
      <c r="AM21" s="92"/>
      <c r="AN21" s="92"/>
      <c r="AO21" s="93"/>
      <c r="AP21" s="93"/>
      <c r="AQ21" s="93"/>
      <c r="AR21" s="93"/>
      <c r="AS21" s="93"/>
      <c r="AT21" s="93"/>
      <c r="AU21" s="93"/>
      <c r="AV21" s="93"/>
      <c r="AW21" s="91"/>
      <c r="AX21" s="92"/>
      <c r="AY21" s="92"/>
      <c r="AZ21" s="92"/>
      <c r="BA21" s="93"/>
      <c r="BB21" s="93"/>
      <c r="BC21" s="93"/>
      <c r="BD21" s="60">
        <f>SUM(BD23)</f>
        <v>0</v>
      </c>
    </row>
    <row r="22" spans="1:56" s="2" customFormat="1" ht="24.75" customHeight="1">
      <c r="A22" s="116" t="s">
        <v>25</v>
      </c>
      <c r="B22" s="113" t="s">
        <v>26</v>
      </c>
      <c r="C22" s="113">
        <v>2004</v>
      </c>
      <c r="D22" s="113">
        <v>2013</v>
      </c>
      <c r="E22" s="94">
        <v>81649870</v>
      </c>
      <c r="F22" s="64">
        <v>672400</v>
      </c>
      <c r="G22" s="64">
        <v>500000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5" t="s">
        <v>25</v>
      </c>
      <c r="N22" s="113" t="s">
        <v>26</v>
      </c>
      <c r="O22" s="113">
        <v>2004</v>
      </c>
      <c r="P22" s="113">
        <v>2013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5" t="s">
        <v>25</v>
      </c>
      <c r="Z22" s="113" t="s">
        <v>26</v>
      </c>
      <c r="AA22" s="113">
        <v>2004</v>
      </c>
      <c r="AB22" s="113">
        <v>2013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5" t="s">
        <v>25</v>
      </c>
      <c r="AL22" s="113" t="s">
        <v>26</v>
      </c>
      <c r="AM22" s="113">
        <v>2004</v>
      </c>
      <c r="AN22" s="113">
        <v>2013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5" t="s">
        <v>25</v>
      </c>
      <c r="AX22" s="113" t="s">
        <v>26</v>
      </c>
      <c r="AY22" s="113">
        <v>2004</v>
      </c>
      <c r="AZ22" s="113">
        <v>2013</v>
      </c>
      <c r="BA22" s="94">
        <v>0</v>
      </c>
      <c r="BB22" s="94">
        <v>0</v>
      </c>
      <c r="BC22" s="94">
        <v>0</v>
      </c>
      <c r="BD22" s="59">
        <v>0</v>
      </c>
    </row>
    <row r="23" spans="1:56" s="2" customFormat="1" ht="24.75" customHeight="1">
      <c r="A23" s="116"/>
      <c r="B23" s="113"/>
      <c r="C23" s="113"/>
      <c r="D23" s="113"/>
      <c r="E23" s="94"/>
      <c r="F23" s="64">
        <v>20000000</v>
      </c>
      <c r="G23" s="29">
        <v>3600000</v>
      </c>
      <c r="H23" s="94"/>
      <c r="I23" s="94"/>
      <c r="J23" s="94"/>
      <c r="K23" s="94"/>
      <c r="L23" s="94"/>
      <c r="M23" s="95"/>
      <c r="N23" s="113"/>
      <c r="O23" s="113"/>
      <c r="P23" s="113"/>
      <c r="Q23" s="94"/>
      <c r="R23" s="94"/>
      <c r="S23" s="94"/>
      <c r="T23" s="94"/>
      <c r="U23" s="94"/>
      <c r="V23" s="94"/>
      <c r="W23" s="94"/>
      <c r="X23" s="94"/>
      <c r="Y23" s="95"/>
      <c r="Z23" s="113"/>
      <c r="AA23" s="113"/>
      <c r="AB23" s="113"/>
      <c r="AC23" s="94"/>
      <c r="AD23" s="94"/>
      <c r="AE23" s="94"/>
      <c r="AF23" s="94"/>
      <c r="AG23" s="94"/>
      <c r="AH23" s="94"/>
      <c r="AI23" s="94"/>
      <c r="AJ23" s="94"/>
      <c r="AK23" s="95"/>
      <c r="AL23" s="113"/>
      <c r="AM23" s="113"/>
      <c r="AN23" s="113"/>
      <c r="AO23" s="94"/>
      <c r="AP23" s="94"/>
      <c r="AQ23" s="94"/>
      <c r="AR23" s="94"/>
      <c r="AS23" s="94"/>
      <c r="AT23" s="94"/>
      <c r="AU23" s="94"/>
      <c r="AV23" s="94"/>
      <c r="AW23" s="95"/>
      <c r="AX23" s="113"/>
      <c r="AY23" s="113"/>
      <c r="AZ23" s="113"/>
      <c r="BA23" s="94"/>
      <c r="BB23" s="94"/>
      <c r="BC23" s="94"/>
      <c r="BD23" s="30">
        <v>0</v>
      </c>
    </row>
    <row r="24" spans="1:56" s="5" customFormat="1" ht="19.5" customHeight="1">
      <c r="A24" s="104" t="s">
        <v>27</v>
      </c>
      <c r="B24" s="104"/>
      <c r="C24" s="104"/>
      <c r="D24" s="104"/>
      <c r="E24" s="100">
        <f>+E26+E38</f>
        <v>20760767</v>
      </c>
      <c r="F24" s="9">
        <f aca="true" t="shared" si="32" ref="F24:K24">SUM(F26,F38)</f>
        <v>1874551</v>
      </c>
      <c r="G24" s="118">
        <f t="shared" si="32"/>
        <v>1047491</v>
      </c>
      <c r="H24" s="100">
        <f t="shared" si="32"/>
        <v>1044600</v>
      </c>
      <c r="I24" s="100">
        <f t="shared" si="32"/>
        <v>1042600</v>
      </c>
      <c r="J24" s="100">
        <f t="shared" si="32"/>
        <v>1042600</v>
      </c>
      <c r="K24" s="100">
        <f t="shared" si="32"/>
        <v>1042600</v>
      </c>
      <c r="L24" s="100">
        <f>SUM(L26,L38)</f>
        <v>1042600</v>
      </c>
      <c r="M24" s="103" t="s">
        <v>27</v>
      </c>
      <c r="N24" s="104"/>
      <c r="O24" s="104"/>
      <c r="P24" s="104"/>
      <c r="Q24" s="100">
        <f aca="true" t="shared" si="33" ref="Q24:W24">SUM(Q26,Q38)</f>
        <v>1042600</v>
      </c>
      <c r="R24" s="100">
        <f t="shared" si="33"/>
        <v>1042600</v>
      </c>
      <c r="S24" s="100">
        <f t="shared" si="33"/>
        <v>1042600</v>
      </c>
      <c r="T24" s="100">
        <f t="shared" si="33"/>
        <v>1042600</v>
      </c>
      <c r="U24" s="100">
        <f t="shared" si="33"/>
        <v>1042600</v>
      </c>
      <c r="V24" s="100">
        <f t="shared" si="33"/>
        <v>1042600</v>
      </c>
      <c r="W24" s="100">
        <f t="shared" si="33"/>
        <v>1042600</v>
      </c>
      <c r="X24" s="100">
        <f>SUM(X26,X38)</f>
        <v>1042600</v>
      </c>
      <c r="Y24" s="103" t="s">
        <v>27</v>
      </c>
      <c r="Z24" s="104"/>
      <c r="AA24" s="104"/>
      <c r="AB24" s="104"/>
      <c r="AC24" s="100">
        <f aca="true" t="shared" si="34" ref="AC24:AH24">SUM(AC26,AC38)</f>
        <v>1042600</v>
      </c>
      <c r="AD24" s="100">
        <f t="shared" si="34"/>
        <v>0</v>
      </c>
      <c r="AE24" s="100">
        <f t="shared" si="34"/>
        <v>0</v>
      </c>
      <c r="AF24" s="100">
        <f t="shared" si="34"/>
        <v>0</v>
      </c>
      <c r="AG24" s="100">
        <f t="shared" si="34"/>
        <v>0</v>
      </c>
      <c r="AH24" s="100">
        <f t="shared" si="34"/>
        <v>0</v>
      </c>
      <c r="AI24" s="100">
        <f>SUM(AI26,AI38)</f>
        <v>0</v>
      </c>
      <c r="AJ24" s="100">
        <f>SUM(AJ26,AJ38)</f>
        <v>0</v>
      </c>
      <c r="AK24" s="103" t="s">
        <v>27</v>
      </c>
      <c r="AL24" s="104"/>
      <c r="AM24" s="104"/>
      <c r="AN24" s="104"/>
      <c r="AO24" s="100">
        <f aca="true" t="shared" si="35" ref="AO24:AT24">SUM(AO26,AO38)</f>
        <v>0</v>
      </c>
      <c r="AP24" s="100">
        <f t="shared" si="35"/>
        <v>0</v>
      </c>
      <c r="AQ24" s="100">
        <f t="shared" si="35"/>
        <v>0</v>
      </c>
      <c r="AR24" s="100">
        <f t="shared" si="35"/>
        <v>0</v>
      </c>
      <c r="AS24" s="100">
        <f t="shared" si="35"/>
        <v>0</v>
      </c>
      <c r="AT24" s="100">
        <f t="shared" si="35"/>
        <v>0</v>
      </c>
      <c r="AU24" s="100">
        <f>SUM(AU26,AU38)</f>
        <v>0</v>
      </c>
      <c r="AV24" s="100">
        <f>SUM(AV26,AV38)</f>
        <v>0</v>
      </c>
      <c r="AW24" s="103" t="s">
        <v>27</v>
      </c>
      <c r="AX24" s="104"/>
      <c r="AY24" s="104"/>
      <c r="AZ24" s="104"/>
      <c r="BA24" s="100">
        <f>SUM(BA26,BA38)</f>
        <v>0</v>
      </c>
      <c r="BB24" s="100">
        <f>SUM(BB26,BB38)</f>
        <v>0</v>
      </c>
      <c r="BC24" s="100">
        <f>SUM(BC26,BC38)</f>
        <v>0</v>
      </c>
      <c r="BD24" s="17">
        <f>SUM(BD26,BD38)</f>
        <v>400957</v>
      </c>
    </row>
    <row r="25" spans="1:57" s="5" customFormat="1" ht="19.5" customHeight="1">
      <c r="A25" s="104"/>
      <c r="B25" s="104"/>
      <c r="C25" s="104"/>
      <c r="D25" s="104"/>
      <c r="E25" s="100"/>
      <c r="F25" s="9">
        <f>SUM(F39)</f>
        <v>747515</v>
      </c>
      <c r="G25" s="118"/>
      <c r="H25" s="100"/>
      <c r="I25" s="100"/>
      <c r="J25" s="100"/>
      <c r="K25" s="100"/>
      <c r="L25" s="100"/>
      <c r="M25" s="103"/>
      <c r="N25" s="104"/>
      <c r="O25" s="104"/>
      <c r="P25" s="104"/>
      <c r="Q25" s="100"/>
      <c r="R25" s="100"/>
      <c r="S25" s="100"/>
      <c r="T25" s="100"/>
      <c r="U25" s="100"/>
      <c r="V25" s="100"/>
      <c r="W25" s="100"/>
      <c r="X25" s="100"/>
      <c r="Y25" s="103"/>
      <c r="Z25" s="104"/>
      <c r="AA25" s="104"/>
      <c r="AB25" s="104"/>
      <c r="AC25" s="100"/>
      <c r="AD25" s="100"/>
      <c r="AE25" s="100"/>
      <c r="AF25" s="100"/>
      <c r="AG25" s="100"/>
      <c r="AH25" s="100"/>
      <c r="AI25" s="100"/>
      <c r="AJ25" s="100"/>
      <c r="AK25" s="103"/>
      <c r="AL25" s="104"/>
      <c r="AM25" s="104"/>
      <c r="AN25" s="104"/>
      <c r="AO25" s="100"/>
      <c r="AP25" s="100"/>
      <c r="AQ25" s="100"/>
      <c r="AR25" s="100"/>
      <c r="AS25" s="100"/>
      <c r="AT25" s="100"/>
      <c r="AU25" s="100"/>
      <c r="AV25" s="100"/>
      <c r="AW25" s="103"/>
      <c r="AX25" s="104"/>
      <c r="AY25" s="104"/>
      <c r="AZ25" s="104"/>
      <c r="BA25" s="100"/>
      <c r="BB25" s="100"/>
      <c r="BC25" s="100"/>
      <c r="BD25" s="17">
        <f>SUM(BD39)</f>
        <v>115450</v>
      </c>
      <c r="BE25" s="22"/>
    </row>
    <row r="26" spans="1:56" s="2" customFormat="1" ht="15" customHeight="1">
      <c r="A26" s="92" t="s">
        <v>17</v>
      </c>
      <c r="B26" s="92"/>
      <c r="C26" s="92"/>
      <c r="D26" s="92"/>
      <c r="E26" s="10">
        <f aca="true" t="shared" si="36" ref="E26:K26">SUM(E27,E28,E33,E34,E36,E29,E35,E37)</f>
        <v>270288</v>
      </c>
      <c r="F26" s="10">
        <f t="shared" si="36"/>
        <v>109766</v>
      </c>
      <c r="G26" s="10">
        <f t="shared" si="36"/>
        <v>4891</v>
      </c>
      <c r="H26" s="10">
        <f t="shared" si="36"/>
        <v>2000</v>
      </c>
      <c r="I26" s="10">
        <f t="shared" si="36"/>
        <v>0</v>
      </c>
      <c r="J26" s="10">
        <f t="shared" si="36"/>
        <v>0</v>
      </c>
      <c r="K26" s="10">
        <f t="shared" si="36"/>
        <v>0</v>
      </c>
      <c r="L26" s="10">
        <f>SUM(L27,L28,L33,L34,L36,L29,L35,L37)</f>
        <v>0</v>
      </c>
      <c r="M26" s="91" t="s">
        <v>17</v>
      </c>
      <c r="N26" s="92"/>
      <c r="O26" s="92"/>
      <c r="P26" s="92"/>
      <c r="Q26" s="10">
        <f aca="true" t="shared" si="37" ref="Q26:W26">SUM(Q27,Q28,Q33,Q34,Q36,Q29,Q35,Q37)</f>
        <v>0</v>
      </c>
      <c r="R26" s="10">
        <f t="shared" si="37"/>
        <v>0</v>
      </c>
      <c r="S26" s="10">
        <f t="shared" si="37"/>
        <v>0</v>
      </c>
      <c r="T26" s="10">
        <f t="shared" si="37"/>
        <v>0</v>
      </c>
      <c r="U26" s="10">
        <f t="shared" si="37"/>
        <v>0</v>
      </c>
      <c r="V26" s="10">
        <f t="shared" si="37"/>
        <v>0</v>
      </c>
      <c r="W26" s="10">
        <f t="shared" si="37"/>
        <v>0</v>
      </c>
      <c r="X26" s="10">
        <f>SUM(X27,X28,X33,X34,X36,X29,X35,X37)</f>
        <v>0</v>
      </c>
      <c r="Y26" s="91" t="s">
        <v>17</v>
      </c>
      <c r="Z26" s="92"/>
      <c r="AA26" s="92"/>
      <c r="AB26" s="92"/>
      <c r="AC26" s="10">
        <f aca="true" t="shared" si="38" ref="AC26:AH26">SUM(AC27,AC28,AC33,AC34,AC36,AC29,AC35,AC37)</f>
        <v>0</v>
      </c>
      <c r="AD26" s="10">
        <f t="shared" si="38"/>
        <v>0</v>
      </c>
      <c r="AE26" s="10">
        <f t="shared" si="38"/>
        <v>0</v>
      </c>
      <c r="AF26" s="10">
        <f t="shared" si="38"/>
        <v>0</v>
      </c>
      <c r="AG26" s="10">
        <f t="shared" si="38"/>
        <v>0</v>
      </c>
      <c r="AH26" s="10">
        <f t="shared" si="38"/>
        <v>0</v>
      </c>
      <c r="AI26" s="10">
        <f>SUM(AI27,AI28,AI33,AI34,AI36,AI29,AI35,AI37)</f>
        <v>0</v>
      </c>
      <c r="AJ26" s="10">
        <f>SUM(AJ27,AJ28,AJ33,AJ34,AJ36,AJ29,AJ35,AJ37)</f>
        <v>0</v>
      </c>
      <c r="AK26" s="91" t="s">
        <v>17</v>
      </c>
      <c r="AL26" s="92"/>
      <c r="AM26" s="92"/>
      <c r="AN26" s="92"/>
      <c r="AO26" s="10">
        <f aca="true" t="shared" si="39" ref="AO26:AT26">SUM(AO27,AO28,AO33,AO34,AO36,AO29,AO35,AO37)</f>
        <v>0</v>
      </c>
      <c r="AP26" s="10">
        <f t="shared" si="39"/>
        <v>0</v>
      </c>
      <c r="AQ26" s="10">
        <f t="shared" si="39"/>
        <v>0</v>
      </c>
      <c r="AR26" s="10">
        <f t="shared" si="39"/>
        <v>0</v>
      </c>
      <c r="AS26" s="10">
        <f t="shared" si="39"/>
        <v>0</v>
      </c>
      <c r="AT26" s="10">
        <f t="shared" si="39"/>
        <v>0</v>
      </c>
      <c r="AU26" s="10">
        <f>SUM(AU27,AU28,AU33,AU34,AU36,AU29,AU35,AU37)</f>
        <v>0</v>
      </c>
      <c r="AV26" s="10">
        <f>SUM(AV27,AV28,AV33,AV34,AV36,AV29,AV35,AV37)</f>
        <v>0</v>
      </c>
      <c r="AW26" s="91" t="s">
        <v>17</v>
      </c>
      <c r="AX26" s="92"/>
      <c r="AY26" s="92"/>
      <c r="AZ26" s="92"/>
      <c r="BA26" s="10">
        <f>SUM(BA27,BA28,BA33,BA34,BA36,BA29,BA35,BA37)</f>
        <v>0</v>
      </c>
      <c r="BB26" s="10">
        <f>SUM(BB27,BB28,BB33,BB34,BB36,BB29,BB35,BB37)</f>
        <v>0</v>
      </c>
      <c r="BC26" s="10">
        <f>SUM(BC27,BC28,BC33,BC34,BC36,BC29,BC35,BC37)</f>
        <v>0</v>
      </c>
      <c r="BD26" s="58">
        <f>SUM(BD27,BD28,BD33,BD34,BD36,BD29,BD35,BD37)</f>
        <v>0</v>
      </c>
    </row>
    <row r="27" spans="1:56" s="2" customFormat="1" ht="27" customHeight="1">
      <c r="A27" s="67" t="s">
        <v>28</v>
      </c>
      <c r="B27" s="66" t="s">
        <v>26</v>
      </c>
      <c r="C27" s="66">
        <v>2011</v>
      </c>
      <c r="D27" s="66">
        <v>2014</v>
      </c>
      <c r="E27" s="88">
        <v>7900</v>
      </c>
      <c r="F27" s="64">
        <v>2000</v>
      </c>
      <c r="G27" s="28">
        <v>2000</v>
      </c>
      <c r="H27" s="28">
        <v>2000</v>
      </c>
      <c r="I27" s="28">
        <v>0</v>
      </c>
      <c r="J27" s="28">
        <v>0</v>
      </c>
      <c r="K27" s="28">
        <v>0</v>
      </c>
      <c r="L27" s="28">
        <v>0</v>
      </c>
      <c r="M27" s="65" t="s">
        <v>28</v>
      </c>
      <c r="N27" s="66" t="s">
        <v>26</v>
      </c>
      <c r="O27" s="66">
        <v>2011</v>
      </c>
      <c r="P27" s="66">
        <v>2014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65" t="s">
        <v>28</v>
      </c>
      <c r="Z27" s="66" t="s">
        <v>26</v>
      </c>
      <c r="AA27" s="66">
        <v>2011</v>
      </c>
      <c r="AB27" s="66">
        <v>2014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65" t="s">
        <v>28</v>
      </c>
      <c r="AL27" s="66" t="s">
        <v>26</v>
      </c>
      <c r="AM27" s="66">
        <v>2011</v>
      </c>
      <c r="AN27" s="66">
        <v>2014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65" t="s">
        <v>28</v>
      </c>
      <c r="AX27" s="66" t="s">
        <v>26</v>
      </c>
      <c r="AY27" s="66">
        <v>2011</v>
      </c>
      <c r="AZ27" s="66">
        <v>2014</v>
      </c>
      <c r="BA27" s="28">
        <v>0</v>
      </c>
      <c r="BB27" s="28">
        <v>0</v>
      </c>
      <c r="BC27" s="28">
        <v>0</v>
      </c>
      <c r="BD27" s="59">
        <v>0</v>
      </c>
    </row>
    <row r="28" spans="1:56" s="2" customFormat="1" ht="27" customHeight="1">
      <c r="A28" s="68" t="s">
        <v>29</v>
      </c>
      <c r="B28" s="69" t="s">
        <v>26</v>
      </c>
      <c r="C28" s="69">
        <v>2010</v>
      </c>
      <c r="D28" s="69">
        <v>2012</v>
      </c>
      <c r="E28" s="87">
        <v>150000</v>
      </c>
      <c r="F28" s="70">
        <v>50000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2" t="s">
        <v>29</v>
      </c>
      <c r="N28" s="69" t="s">
        <v>26</v>
      </c>
      <c r="O28" s="69">
        <v>2010</v>
      </c>
      <c r="P28" s="69">
        <v>2012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2" t="s">
        <v>29</v>
      </c>
      <c r="Z28" s="69" t="s">
        <v>26</v>
      </c>
      <c r="AA28" s="69">
        <v>2010</v>
      </c>
      <c r="AB28" s="69">
        <v>2012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2" t="s">
        <v>29</v>
      </c>
      <c r="AL28" s="69" t="s">
        <v>26</v>
      </c>
      <c r="AM28" s="69">
        <v>2010</v>
      </c>
      <c r="AN28" s="69">
        <v>2012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2" t="s">
        <v>29</v>
      </c>
      <c r="AX28" s="69" t="s">
        <v>26</v>
      </c>
      <c r="AY28" s="69">
        <v>2010</v>
      </c>
      <c r="AZ28" s="69">
        <v>2012</v>
      </c>
      <c r="BA28" s="71">
        <v>0</v>
      </c>
      <c r="BB28" s="71">
        <v>0</v>
      </c>
      <c r="BC28" s="71">
        <v>0</v>
      </c>
      <c r="BD28" s="61">
        <v>0</v>
      </c>
    </row>
    <row r="29" spans="1:58" s="2" customFormat="1" ht="25.5" customHeight="1">
      <c r="A29" s="31" t="s">
        <v>37</v>
      </c>
      <c r="B29" s="32" t="s">
        <v>26</v>
      </c>
      <c r="C29" s="32">
        <v>2010</v>
      </c>
      <c r="D29" s="32">
        <v>2013</v>
      </c>
      <c r="E29" s="33">
        <v>18336</v>
      </c>
      <c r="F29" s="33">
        <v>1476</v>
      </c>
      <c r="G29" s="34">
        <v>1476</v>
      </c>
      <c r="H29" s="34">
        <v>0</v>
      </c>
      <c r="I29" s="34">
        <v>0</v>
      </c>
      <c r="J29" s="34">
        <v>0</v>
      </c>
      <c r="K29" s="34">
        <v>0</v>
      </c>
      <c r="L29" s="33">
        <v>0</v>
      </c>
      <c r="M29" s="42" t="s">
        <v>37</v>
      </c>
      <c r="N29" s="32" t="s">
        <v>26</v>
      </c>
      <c r="O29" s="32">
        <v>2011</v>
      </c>
      <c r="P29" s="32">
        <v>2013</v>
      </c>
      <c r="Q29" s="33">
        <v>0</v>
      </c>
      <c r="R29" s="33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44">
        <v>0</v>
      </c>
      <c r="Y29" s="42" t="s">
        <v>37</v>
      </c>
      <c r="Z29" s="32" t="s">
        <v>26</v>
      </c>
      <c r="AA29" s="32">
        <v>2011</v>
      </c>
      <c r="AB29" s="32">
        <v>2013</v>
      </c>
      <c r="AC29" s="33">
        <v>0</v>
      </c>
      <c r="AD29" s="33">
        <v>0</v>
      </c>
      <c r="AE29" s="34">
        <v>0</v>
      </c>
      <c r="AF29" s="34">
        <v>0</v>
      </c>
      <c r="AG29" s="34">
        <v>0</v>
      </c>
      <c r="AH29" s="34">
        <v>0</v>
      </c>
      <c r="AI29" s="33">
        <v>0</v>
      </c>
      <c r="AJ29" s="33">
        <v>0</v>
      </c>
      <c r="AK29" s="45" t="s">
        <v>37</v>
      </c>
      <c r="AL29" s="46" t="s">
        <v>26</v>
      </c>
      <c r="AM29" s="46">
        <v>2011</v>
      </c>
      <c r="AN29" s="46">
        <v>2013</v>
      </c>
      <c r="AO29" s="44">
        <v>0</v>
      </c>
      <c r="AP29" s="47">
        <v>0</v>
      </c>
      <c r="AQ29" s="47">
        <v>0</v>
      </c>
      <c r="AR29" s="47">
        <v>0</v>
      </c>
      <c r="AS29" s="48">
        <v>0</v>
      </c>
      <c r="AT29" s="47">
        <v>0</v>
      </c>
      <c r="AU29" s="44">
        <v>0</v>
      </c>
      <c r="AV29" s="44">
        <v>0</v>
      </c>
      <c r="AW29" s="42" t="s">
        <v>37</v>
      </c>
      <c r="AX29" s="32" t="s">
        <v>26</v>
      </c>
      <c r="AY29" s="32">
        <v>2011</v>
      </c>
      <c r="AZ29" s="32">
        <v>2013</v>
      </c>
      <c r="BA29" s="33">
        <v>0</v>
      </c>
      <c r="BB29" s="34">
        <v>0</v>
      </c>
      <c r="BC29" s="34">
        <v>0</v>
      </c>
      <c r="BD29" s="35">
        <v>0</v>
      </c>
      <c r="BE29" s="20"/>
      <c r="BF29" s="14"/>
    </row>
    <row r="30" spans="1:60" s="1" customFormat="1" ht="12" customHeight="1">
      <c r="A30" s="101" t="s">
        <v>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1" t="s">
        <v>5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1" t="s">
        <v>6</v>
      </c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1" t="s">
        <v>7</v>
      </c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14" t="s">
        <v>8</v>
      </c>
      <c r="AX30" s="114"/>
      <c r="AY30" s="114"/>
      <c r="AZ30" s="114"/>
      <c r="BA30" s="114"/>
      <c r="BB30" s="114"/>
      <c r="BC30" s="114"/>
      <c r="BD30" s="114"/>
      <c r="BE30" s="114"/>
      <c r="BF30" s="114"/>
      <c r="BG30" s="115"/>
      <c r="BH30" s="115"/>
    </row>
    <row r="31" spans="1:56" s="8" customFormat="1" ht="12.75" customHeight="1">
      <c r="A31" s="117" t="s">
        <v>10</v>
      </c>
      <c r="B31" s="96" t="s">
        <v>11</v>
      </c>
      <c r="C31" s="97" t="s">
        <v>12</v>
      </c>
      <c r="D31" s="97"/>
      <c r="E31" s="96" t="s">
        <v>13</v>
      </c>
      <c r="F31" s="99" t="s">
        <v>49</v>
      </c>
      <c r="G31" s="99" t="s">
        <v>50</v>
      </c>
      <c r="H31" s="99" t="s">
        <v>51</v>
      </c>
      <c r="I31" s="99" t="s">
        <v>52</v>
      </c>
      <c r="J31" s="99" t="s">
        <v>53</v>
      </c>
      <c r="K31" s="112" t="s">
        <v>54</v>
      </c>
      <c r="L31" s="112" t="s">
        <v>55</v>
      </c>
      <c r="M31" s="96" t="s">
        <v>10</v>
      </c>
      <c r="N31" s="96" t="s">
        <v>11</v>
      </c>
      <c r="O31" s="97" t="s">
        <v>12</v>
      </c>
      <c r="P31" s="97"/>
      <c r="Q31" s="99" t="s">
        <v>56</v>
      </c>
      <c r="R31" s="99" t="s">
        <v>57</v>
      </c>
      <c r="S31" s="99" t="s">
        <v>58</v>
      </c>
      <c r="T31" s="99" t="s">
        <v>59</v>
      </c>
      <c r="U31" s="99" t="s">
        <v>60</v>
      </c>
      <c r="V31" s="99" t="s">
        <v>61</v>
      </c>
      <c r="W31" s="112" t="s">
        <v>62</v>
      </c>
      <c r="X31" s="112" t="s">
        <v>63</v>
      </c>
      <c r="Y31" s="96" t="s">
        <v>10</v>
      </c>
      <c r="Z31" s="96" t="s">
        <v>11</v>
      </c>
      <c r="AA31" s="97" t="s">
        <v>12</v>
      </c>
      <c r="AB31" s="97"/>
      <c r="AC31" s="99" t="s">
        <v>64</v>
      </c>
      <c r="AD31" s="99" t="s">
        <v>65</v>
      </c>
      <c r="AE31" s="99" t="s">
        <v>66</v>
      </c>
      <c r="AF31" s="99" t="s">
        <v>67</v>
      </c>
      <c r="AG31" s="99" t="s">
        <v>68</v>
      </c>
      <c r="AH31" s="99" t="s">
        <v>69</v>
      </c>
      <c r="AI31" s="112" t="s">
        <v>70</v>
      </c>
      <c r="AJ31" s="112" t="s">
        <v>71</v>
      </c>
      <c r="AK31" s="96" t="s">
        <v>10</v>
      </c>
      <c r="AL31" s="96" t="s">
        <v>11</v>
      </c>
      <c r="AM31" s="97" t="s">
        <v>12</v>
      </c>
      <c r="AN31" s="97"/>
      <c r="AO31" s="99" t="s">
        <v>72</v>
      </c>
      <c r="AP31" s="99" t="s">
        <v>73</v>
      </c>
      <c r="AQ31" s="99" t="s">
        <v>74</v>
      </c>
      <c r="AR31" s="99" t="s">
        <v>75</v>
      </c>
      <c r="AS31" s="99" t="s">
        <v>76</v>
      </c>
      <c r="AT31" s="99" t="s">
        <v>77</v>
      </c>
      <c r="AU31" s="112" t="s">
        <v>78</v>
      </c>
      <c r="AV31" s="112" t="s">
        <v>79</v>
      </c>
      <c r="AW31" s="96" t="s">
        <v>10</v>
      </c>
      <c r="AX31" s="96" t="s">
        <v>11</v>
      </c>
      <c r="AY31" s="97" t="s">
        <v>12</v>
      </c>
      <c r="AZ31" s="97"/>
      <c r="BA31" s="99" t="s">
        <v>82</v>
      </c>
      <c r="BB31" s="99" t="s">
        <v>81</v>
      </c>
      <c r="BC31" s="99" t="s">
        <v>80</v>
      </c>
      <c r="BD31" s="98" t="s">
        <v>34</v>
      </c>
    </row>
    <row r="32" spans="1:56" s="7" customFormat="1" ht="27.75" customHeight="1">
      <c r="A32" s="117"/>
      <c r="B32" s="96"/>
      <c r="C32" s="15" t="s">
        <v>14</v>
      </c>
      <c r="D32" s="15" t="s">
        <v>15</v>
      </c>
      <c r="E32" s="96"/>
      <c r="F32" s="99"/>
      <c r="G32" s="99"/>
      <c r="H32" s="99"/>
      <c r="I32" s="99"/>
      <c r="J32" s="99"/>
      <c r="K32" s="112"/>
      <c r="L32" s="112"/>
      <c r="M32" s="96"/>
      <c r="N32" s="96"/>
      <c r="O32" s="15" t="s">
        <v>14</v>
      </c>
      <c r="P32" s="15" t="s">
        <v>15</v>
      </c>
      <c r="Q32" s="99"/>
      <c r="R32" s="99"/>
      <c r="S32" s="99"/>
      <c r="T32" s="99"/>
      <c r="U32" s="99"/>
      <c r="V32" s="99"/>
      <c r="W32" s="112"/>
      <c r="X32" s="112"/>
      <c r="Y32" s="96"/>
      <c r="Z32" s="96"/>
      <c r="AA32" s="15" t="s">
        <v>14</v>
      </c>
      <c r="AB32" s="15" t="s">
        <v>15</v>
      </c>
      <c r="AC32" s="99"/>
      <c r="AD32" s="99"/>
      <c r="AE32" s="99"/>
      <c r="AF32" s="99"/>
      <c r="AG32" s="99"/>
      <c r="AH32" s="99"/>
      <c r="AI32" s="112"/>
      <c r="AJ32" s="112"/>
      <c r="AK32" s="96"/>
      <c r="AL32" s="96"/>
      <c r="AM32" s="15" t="s">
        <v>14</v>
      </c>
      <c r="AN32" s="15" t="s">
        <v>15</v>
      </c>
      <c r="AO32" s="99"/>
      <c r="AP32" s="99"/>
      <c r="AQ32" s="99"/>
      <c r="AR32" s="99"/>
      <c r="AS32" s="99"/>
      <c r="AT32" s="99"/>
      <c r="AU32" s="112"/>
      <c r="AV32" s="112"/>
      <c r="AW32" s="96"/>
      <c r="AX32" s="96"/>
      <c r="AY32" s="15" t="s">
        <v>14</v>
      </c>
      <c r="AZ32" s="15" t="s">
        <v>15</v>
      </c>
      <c r="BA32" s="99"/>
      <c r="BB32" s="99"/>
      <c r="BC32" s="99"/>
      <c r="BD32" s="98"/>
    </row>
    <row r="33" spans="1:56" s="2" customFormat="1" ht="48" customHeight="1">
      <c r="A33" s="36" t="s">
        <v>30</v>
      </c>
      <c r="B33" s="37" t="s">
        <v>26</v>
      </c>
      <c r="C33" s="37">
        <v>2010</v>
      </c>
      <c r="D33" s="37">
        <v>2012</v>
      </c>
      <c r="E33" s="29">
        <v>16500</v>
      </c>
      <c r="F33" s="29">
        <v>6000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3" t="s">
        <v>30</v>
      </c>
      <c r="N33" s="37" t="s">
        <v>26</v>
      </c>
      <c r="O33" s="37">
        <v>2010</v>
      </c>
      <c r="P33" s="37">
        <v>2012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3" t="s">
        <v>30</v>
      </c>
      <c r="Z33" s="37" t="s">
        <v>26</v>
      </c>
      <c r="AA33" s="37">
        <v>2010</v>
      </c>
      <c r="AB33" s="37">
        <v>2012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28">
        <v>0</v>
      </c>
      <c r="AI33" s="38">
        <v>0</v>
      </c>
      <c r="AJ33" s="38">
        <v>0</v>
      </c>
      <c r="AK33" s="43" t="s">
        <v>30</v>
      </c>
      <c r="AL33" s="37" t="s">
        <v>26</v>
      </c>
      <c r="AM33" s="37">
        <v>2010</v>
      </c>
      <c r="AN33" s="37">
        <v>2012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28">
        <v>0</v>
      </c>
      <c r="AU33" s="38">
        <v>0</v>
      </c>
      <c r="AV33" s="38">
        <v>0</v>
      </c>
      <c r="AW33" s="43" t="s">
        <v>30</v>
      </c>
      <c r="AX33" s="37" t="s">
        <v>26</v>
      </c>
      <c r="AY33" s="37">
        <v>2010</v>
      </c>
      <c r="AZ33" s="37">
        <v>2012</v>
      </c>
      <c r="BA33" s="38">
        <v>0</v>
      </c>
      <c r="BB33" s="38">
        <v>0</v>
      </c>
      <c r="BC33" s="38">
        <v>0</v>
      </c>
      <c r="BD33" s="62">
        <v>0</v>
      </c>
    </row>
    <row r="34" spans="1:56" s="2" customFormat="1" ht="37.5" customHeight="1">
      <c r="A34" s="67" t="s">
        <v>38</v>
      </c>
      <c r="B34" s="66" t="s">
        <v>26</v>
      </c>
      <c r="C34" s="66">
        <v>2010</v>
      </c>
      <c r="D34" s="66">
        <v>2013</v>
      </c>
      <c r="E34" s="88">
        <v>6632</v>
      </c>
      <c r="F34" s="64">
        <v>2214</v>
      </c>
      <c r="G34" s="28">
        <v>923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65" t="s">
        <v>38</v>
      </c>
      <c r="N34" s="66" t="s">
        <v>26</v>
      </c>
      <c r="O34" s="66">
        <v>2010</v>
      </c>
      <c r="P34" s="66">
        <v>2013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65" t="s">
        <v>38</v>
      </c>
      <c r="Z34" s="66" t="s">
        <v>26</v>
      </c>
      <c r="AA34" s="66">
        <v>2010</v>
      </c>
      <c r="AB34" s="66">
        <v>2013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65" t="s">
        <v>38</v>
      </c>
      <c r="AL34" s="66" t="s">
        <v>26</v>
      </c>
      <c r="AM34" s="66">
        <v>2010</v>
      </c>
      <c r="AN34" s="66">
        <v>2013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65" t="s">
        <v>38</v>
      </c>
      <c r="AX34" s="66" t="s">
        <v>26</v>
      </c>
      <c r="AY34" s="66">
        <v>2010</v>
      </c>
      <c r="AZ34" s="66">
        <v>2013</v>
      </c>
      <c r="BA34" s="28">
        <v>0</v>
      </c>
      <c r="BB34" s="28">
        <v>0</v>
      </c>
      <c r="BC34" s="28">
        <v>0</v>
      </c>
      <c r="BD34" s="59">
        <v>0</v>
      </c>
    </row>
    <row r="35" spans="1:56" s="2" customFormat="1" ht="37.5" customHeight="1">
      <c r="A35" s="67" t="s">
        <v>39</v>
      </c>
      <c r="B35" s="66" t="s">
        <v>26</v>
      </c>
      <c r="C35" s="66">
        <v>2010</v>
      </c>
      <c r="D35" s="66">
        <v>2013</v>
      </c>
      <c r="E35" s="88">
        <v>4420</v>
      </c>
      <c r="F35" s="64">
        <v>1476</v>
      </c>
      <c r="G35" s="28">
        <v>492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65" t="s">
        <v>39</v>
      </c>
      <c r="N35" s="66" t="s">
        <v>26</v>
      </c>
      <c r="O35" s="66">
        <v>2010</v>
      </c>
      <c r="P35" s="66">
        <v>2013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65" t="s">
        <v>39</v>
      </c>
      <c r="Z35" s="66" t="s">
        <v>26</v>
      </c>
      <c r="AA35" s="66">
        <v>2010</v>
      </c>
      <c r="AB35" s="66">
        <v>2013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65" t="s">
        <v>39</v>
      </c>
      <c r="AL35" s="66" t="s">
        <v>26</v>
      </c>
      <c r="AM35" s="66">
        <v>2010</v>
      </c>
      <c r="AN35" s="66">
        <v>2013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65" t="s">
        <v>39</v>
      </c>
      <c r="AX35" s="66" t="s">
        <v>26</v>
      </c>
      <c r="AY35" s="66">
        <v>2010</v>
      </c>
      <c r="AZ35" s="66">
        <v>2013</v>
      </c>
      <c r="BA35" s="28">
        <v>0</v>
      </c>
      <c r="BB35" s="28">
        <v>0</v>
      </c>
      <c r="BC35" s="28">
        <v>0</v>
      </c>
      <c r="BD35" s="59">
        <v>0</v>
      </c>
    </row>
    <row r="36" spans="1:58" s="2" customFormat="1" ht="37.5" customHeight="1">
      <c r="A36" s="67" t="s">
        <v>36</v>
      </c>
      <c r="B36" s="66" t="s">
        <v>26</v>
      </c>
      <c r="C36" s="66">
        <v>2011</v>
      </c>
      <c r="D36" s="66">
        <v>2012</v>
      </c>
      <c r="E36" s="88">
        <v>22000</v>
      </c>
      <c r="F36" s="64">
        <v>11000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64">
        <v>0</v>
      </c>
      <c r="M36" s="65" t="s">
        <v>36</v>
      </c>
      <c r="N36" s="66" t="s">
        <v>26</v>
      </c>
      <c r="O36" s="66">
        <v>2011</v>
      </c>
      <c r="P36" s="66">
        <v>2012</v>
      </c>
      <c r="Q36" s="64">
        <v>0</v>
      </c>
      <c r="R36" s="64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64">
        <v>0</v>
      </c>
      <c r="Y36" s="65" t="s">
        <v>36</v>
      </c>
      <c r="Z36" s="66" t="s">
        <v>26</v>
      </c>
      <c r="AA36" s="66">
        <v>2011</v>
      </c>
      <c r="AB36" s="66">
        <v>2012</v>
      </c>
      <c r="AC36" s="64">
        <v>0</v>
      </c>
      <c r="AD36" s="64">
        <v>0</v>
      </c>
      <c r="AE36" s="28">
        <v>0</v>
      </c>
      <c r="AF36" s="28">
        <v>0</v>
      </c>
      <c r="AG36" s="28">
        <v>0</v>
      </c>
      <c r="AH36" s="28">
        <v>0</v>
      </c>
      <c r="AI36" s="64">
        <v>0</v>
      </c>
      <c r="AJ36" s="64">
        <v>0</v>
      </c>
      <c r="AK36" s="65" t="s">
        <v>36</v>
      </c>
      <c r="AL36" s="66" t="s">
        <v>26</v>
      </c>
      <c r="AM36" s="66">
        <v>2011</v>
      </c>
      <c r="AN36" s="66">
        <v>2012</v>
      </c>
      <c r="AO36" s="64">
        <v>0</v>
      </c>
      <c r="AP36" s="28">
        <v>0</v>
      </c>
      <c r="AQ36" s="28">
        <v>0</v>
      </c>
      <c r="AR36" s="28">
        <v>0</v>
      </c>
      <c r="AS36" s="39">
        <v>0</v>
      </c>
      <c r="AT36" s="28">
        <v>0</v>
      </c>
      <c r="AU36" s="64">
        <v>0</v>
      </c>
      <c r="AV36" s="64">
        <v>0</v>
      </c>
      <c r="AW36" s="65" t="s">
        <v>36</v>
      </c>
      <c r="AX36" s="66" t="s">
        <v>26</v>
      </c>
      <c r="AY36" s="66">
        <v>2011</v>
      </c>
      <c r="AZ36" s="66">
        <v>2012</v>
      </c>
      <c r="BA36" s="64">
        <v>0</v>
      </c>
      <c r="BB36" s="28">
        <v>0</v>
      </c>
      <c r="BC36" s="28">
        <v>0</v>
      </c>
      <c r="BD36" s="39">
        <v>0</v>
      </c>
      <c r="BE36" s="20"/>
      <c r="BF36" s="14"/>
    </row>
    <row r="37" spans="1:58" s="2" customFormat="1" ht="60.75" customHeight="1">
      <c r="A37" s="67" t="s">
        <v>44</v>
      </c>
      <c r="B37" s="66" t="s">
        <v>26</v>
      </c>
      <c r="C37" s="66">
        <v>2011</v>
      </c>
      <c r="D37" s="66">
        <v>2012</v>
      </c>
      <c r="E37" s="88">
        <v>44500</v>
      </c>
      <c r="F37" s="64">
        <v>35600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64">
        <v>0</v>
      </c>
      <c r="M37" s="65" t="s">
        <v>41</v>
      </c>
      <c r="N37" s="66" t="s">
        <v>26</v>
      </c>
      <c r="O37" s="66">
        <v>2011</v>
      </c>
      <c r="P37" s="66">
        <v>2012</v>
      </c>
      <c r="Q37" s="64">
        <v>0</v>
      </c>
      <c r="R37" s="64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64">
        <v>0</v>
      </c>
      <c r="Y37" s="65" t="s">
        <v>41</v>
      </c>
      <c r="Z37" s="66" t="s">
        <v>26</v>
      </c>
      <c r="AA37" s="66">
        <v>2011</v>
      </c>
      <c r="AB37" s="66">
        <v>2012</v>
      </c>
      <c r="AC37" s="64">
        <v>0</v>
      </c>
      <c r="AD37" s="64">
        <v>0</v>
      </c>
      <c r="AE37" s="28">
        <v>0</v>
      </c>
      <c r="AF37" s="28">
        <v>0</v>
      </c>
      <c r="AG37" s="28">
        <v>0</v>
      </c>
      <c r="AH37" s="28">
        <v>0</v>
      </c>
      <c r="AI37" s="64">
        <v>0</v>
      </c>
      <c r="AJ37" s="64">
        <v>0</v>
      </c>
      <c r="AK37" s="65" t="s">
        <v>41</v>
      </c>
      <c r="AL37" s="66" t="s">
        <v>26</v>
      </c>
      <c r="AM37" s="66">
        <v>2011</v>
      </c>
      <c r="AN37" s="66">
        <v>2012</v>
      </c>
      <c r="AO37" s="64">
        <v>0</v>
      </c>
      <c r="AP37" s="28">
        <v>0</v>
      </c>
      <c r="AQ37" s="28">
        <v>0</v>
      </c>
      <c r="AR37" s="28">
        <v>0</v>
      </c>
      <c r="AS37" s="39">
        <v>0</v>
      </c>
      <c r="AT37" s="28">
        <v>0</v>
      </c>
      <c r="AU37" s="64">
        <v>0</v>
      </c>
      <c r="AV37" s="64">
        <v>0</v>
      </c>
      <c r="AW37" s="65" t="s">
        <v>41</v>
      </c>
      <c r="AX37" s="66" t="s">
        <v>26</v>
      </c>
      <c r="AY37" s="66">
        <v>2011</v>
      </c>
      <c r="AZ37" s="66">
        <v>2012</v>
      </c>
      <c r="BA37" s="64">
        <v>0</v>
      </c>
      <c r="BB37" s="28">
        <v>0</v>
      </c>
      <c r="BC37" s="28">
        <v>0</v>
      </c>
      <c r="BD37" s="59">
        <v>0</v>
      </c>
      <c r="BE37" s="20"/>
      <c r="BF37" s="14"/>
    </row>
    <row r="38" spans="1:58" s="2" customFormat="1" ht="15" customHeight="1">
      <c r="A38" s="92" t="s">
        <v>18</v>
      </c>
      <c r="B38" s="92"/>
      <c r="C38" s="92"/>
      <c r="D38" s="92"/>
      <c r="E38" s="93">
        <f aca="true" t="shared" si="40" ref="E38:K38">SUM(E40,E42,E44,E45)</f>
        <v>20490479</v>
      </c>
      <c r="F38" s="10">
        <f t="shared" si="40"/>
        <v>1764785</v>
      </c>
      <c r="G38" s="93">
        <f t="shared" si="40"/>
        <v>1042600</v>
      </c>
      <c r="H38" s="93">
        <f t="shared" si="40"/>
        <v>1042600</v>
      </c>
      <c r="I38" s="93">
        <f t="shared" si="40"/>
        <v>1042600</v>
      </c>
      <c r="J38" s="93">
        <f t="shared" si="40"/>
        <v>1042600</v>
      </c>
      <c r="K38" s="93">
        <f t="shared" si="40"/>
        <v>1042600</v>
      </c>
      <c r="L38" s="93">
        <f>SUM(L40,L42,L44,L45)</f>
        <v>1042600</v>
      </c>
      <c r="M38" s="91" t="s">
        <v>18</v>
      </c>
      <c r="N38" s="92"/>
      <c r="O38" s="92"/>
      <c r="P38" s="92"/>
      <c r="Q38" s="93">
        <f aca="true" t="shared" si="41" ref="Q38:W38">SUM(Q40,Q42,Q44,Q45)</f>
        <v>1042600</v>
      </c>
      <c r="R38" s="93">
        <f t="shared" si="41"/>
        <v>1042600</v>
      </c>
      <c r="S38" s="93">
        <f t="shared" si="41"/>
        <v>1042600</v>
      </c>
      <c r="T38" s="93">
        <f t="shared" si="41"/>
        <v>1042600</v>
      </c>
      <c r="U38" s="93">
        <f t="shared" si="41"/>
        <v>1042600</v>
      </c>
      <c r="V38" s="93">
        <f t="shared" si="41"/>
        <v>1042600</v>
      </c>
      <c r="W38" s="93">
        <f t="shared" si="41"/>
        <v>1042600</v>
      </c>
      <c r="X38" s="93">
        <f>SUM(X40,X42,X44,X45)</f>
        <v>1042600</v>
      </c>
      <c r="Y38" s="91" t="s">
        <v>18</v>
      </c>
      <c r="Z38" s="92"/>
      <c r="AA38" s="92"/>
      <c r="AB38" s="92"/>
      <c r="AC38" s="93">
        <f aca="true" t="shared" si="42" ref="AC38:AH38">SUM(AC40,AC42,AC44,AC45)</f>
        <v>1042600</v>
      </c>
      <c r="AD38" s="93">
        <f t="shared" si="42"/>
        <v>0</v>
      </c>
      <c r="AE38" s="93">
        <f t="shared" si="42"/>
        <v>0</v>
      </c>
      <c r="AF38" s="93">
        <f t="shared" si="42"/>
        <v>0</v>
      </c>
      <c r="AG38" s="93">
        <f t="shared" si="42"/>
        <v>0</v>
      </c>
      <c r="AH38" s="93">
        <f t="shared" si="42"/>
        <v>0</v>
      </c>
      <c r="AI38" s="93">
        <f>SUM(AI40,AI42,AI44,AI45)</f>
        <v>0</v>
      </c>
      <c r="AJ38" s="93">
        <f>SUM(AJ40,AJ42,AJ44,AJ45)</f>
        <v>0</v>
      </c>
      <c r="AK38" s="91" t="s">
        <v>18</v>
      </c>
      <c r="AL38" s="92"/>
      <c r="AM38" s="92"/>
      <c r="AN38" s="92"/>
      <c r="AO38" s="93">
        <f aca="true" t="shared" si="43" ref="AO38:AT38">SUM(AO40,AO42,AO44,AO45)</f>
        <v>0</v>
      </c>
      <c r="AP38" s="93">
        <f t="shared" si="43"/>
        <v>0</v>
      </c>
      <c r="AQ38" s="93">
        <f t="shared" si="43"/>
        <v>0</v>
      </c>
      <c r="AR38" s="93">
        <f t="shared" si="43"/>
        <v>0</v>
      </c>
      <c r="AS38" s="93">
        <f t="shared" si="43"/>
        <v>0</v>
      </c>
      <c r="AT38" s="93">
        <f t="shared" si="43"/>
        <v>0</v>
      </c>
      <c r="AU38" s="93">
        <f>SUM(AU40,AU42,AU44,AU45)</f>
        <v>0</v>
      </c>
      <c r="AV38" s="93">
        <f>SUM(AV40,AV42,AV44,AV45)</f>
        <v>0</v>
      </c>
      <c r="AW38" s="91" t="s">
        <v>18</v>
      </c>
      <c r="AX38" s="92"/>
      <c r="AY38" s="92"/>
      <c r="AZ38" s="92"/>
      <c r="BA38" s="93">
        <f>SUM(BA40,BA42,BA44,BA45)</f>
        <v>0</v>
      </c>
      <c r="BB38" s="93">
        <f>SUM(BB40,BB42,BB44,BB45)</f>
        <v>0</v>
      </c>
      <c r="BC38" s="93">
        <f>SUM(BC40,BC42,BC44,BC45)</f>
        <v>0</v>
      </c>
      <c r="BD38" s="60">
        <f>SUM(BD40,BD42,BD44,BD45)</f>
        <v>400957</v>
      </c>
      <c r="BF38" s="21"/>
    </row>
    <row r="39" spans="1:56" s="2" customFormat="1" ht="15" customHeight="1">
      <c r="A39" s="92"/>
      <c r="B39" s="92"/>
      <c r="C39" s="92"/>
      <c r="D39" s="92"/>
      <c r="E39" s="93"/>
      <c r="F39" s="10">
        <f>SUM(F41,F43,F46)</f>
        <v>747515</v>
      </c>
      <c r="G39" s="93"/>
      <c r="H39" s="93"/>
      <c r="I39" s="93"/>
      <c r="J39" s="93"/>
      <c r="K39" s="93"/>
      <c r="L39" s="93"/>
      <c r="M39" s="91"/>
      <c r="N39" s="92"/>
      <c r="O39" s="92"/>
      <c r="P39" s="92"/>
      <c r="Q39" s="93"/>
      <c r="R39" s="93"/>
      <c r="S39" s="93"/>
      <c r="T39" s="93"/>
      <c r="U39" s="93"/>
      <c r="V39" s="93"/>
      <c r="W39" s="93"/>
      <c r="X39" s="93"/>
      <c r="Y39" s="91"/>
      <c r="Z39" s="92"/>
      <c r="AA39" s="92"/>
      <c r="AB39" s="92"/>
      <c r="AC39" s="93"/>
      <c r="AD39" s="93"/>
      <c r="AE39" s="93"/>
      <c r="AF39" s="93"/>
      <c r="AG39" s="93"/>
      <c r="AH39" s="93"/>
      <c r="AI39" s="93"/>
      <c r="AJ39" s="93"/>
      <c r="AK39" s="91"/>
      <c r="AL39" s="92"/>
      <c r="AM39" s="92"/>
      <c r="AN39" s="92"/>
      <c r="AO39" s="93"/>
      <c r="AP39" s="93"/>
      <c r="AQ39" s="93"/>
      <c r="AR39" s="93"/>
      <c r="AS39" s="93"/>
      <c r="AT39" s="93"/>
      <c r="AU39" s="93"/>
      <c r="AV39" s="93"/>
      <c r="AW39" s="91"/>
      <c r="AX39" s="92"/>
      <c r="AY39" s="92"/>
      <c r="AZ39" s="92"/>
      <c r="BA39" s="93"/>
      <c r="BB39" s="93"/>
      <c r="BC39" s="93"/>
      <c r="BD39" s="60">
        <f>SUM(BD41,BD43,BD46)</f>
        <v>115450</v>
      </c>
    </row>
    <row r="40" spans="1:56" s="2" customFormat="1" ht="15" customHeight="1">
      <c r="A40" s="116" t="s">
        <v>31</v>
      </c>
      <c r="B40" s="113" t="s">
        <v>26</v>
      </c>
      <c r="C40" s="113">
        <v>2009</v>
      </c>
      <c r="D40" s="113">
        <v>2012</v>
      </c>
      <c r="E40" s="94">
        <v>1120882</v>
      </c>
      <c r="F40" s="64">
        <v>391640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5" t="s">
        <v>31</v>
      </c>
      <c r="N40" s="113" t="s">
        <v>26</v>
      </c>
      <c r="O40" s="113">
        <v>2009</v>
      </c>
      <c r="P40" s="113">
        <v>2012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5" t="s">
        <v>31</v>
      </c>
      <c r="Z40" s="113" t="s">
        <v>26</v>
      </c>
      <c r="AA40" s="113">
        <v>2009</v>
      </c>
      <c r="AB40" s="113">
        <v>2012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5" t="s">
        <v>31</v>
      </c>
      <c r="AL40" s="113" t="s">
        <v>26</v>
      </c>
      <c r="AM40" s="113">
        <v>2009</v>
      </c>
      <c r="AN40" s="113">
        <v>2012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5" t="s">
        <v>31</v>
      </c>
      <c r="AX40" s="113" t="s">
        <v>26</v>
      </c>
      <c r="AY40" s="113">
        <v>2009</v>
      </c>
      <c r="AZ40" s="113">
        <v>2012</v>
      </c>
      <c r="BA40" s="94">
        <v>0</v>
      </c>
      <c r="BB40" s="94">
        <v>0</v>
      </c>
      <c r="BC40" s="94">
        <v>0</v>
      </c>
      <c r="BD40" s="59">
        <v>0</v>
      </c>
    </row>
    <row r="41" spans="1:56" s="2" customFormat="1" ht="15" customHeight="1">
      <c r="A41" s="116"/>
      <c r="B41" s="113"/>
      <c r="C41" s="113"/>
      <c r="D41" s="113"/>
      <c r="E41" s="94"/>
      <c r="F41" s="64">
        <v>313642</v>
      </c>
      <c r="G41" s="94"/>
      <c r="H41" s="94"/>
      <c r="I41" s="94"/>
      <c r="J41" s="94"/>
      <c r="K41" s="94"/>
      <c r="L41" s="94"/>
      <c r="M41" s="95"/>
      <c r="N41" s="113"/>
      <c r="O41" s="113"/>
      <c r="P41" s="113"/>
      <c r="Q41" s="94"/>
      <c r="R41" s="94"/>
      <c r="S41" s="94"/>
      <c r="T41" s="94"/>
      <c r="U41" s="94"/>
      <c r="V41" s="94"/>
      <c r="W41" s="94"/>
      <c r="X41" s="94"/>
      <c r="Y41" s="95"/>
      <c r="Z41" s="113"/>
      <c r="AA41" s="113"/>
      <c r="AB41" s="113"/>
      <c r="AC41" s="94"/>
      <c r="AD41" s="94"/>
      <c r="AE41" s="94"/>
      <c r="AF41" s="94"/>
      <c r="AG41" s="94"/>
      <c r="AH41" s="94"/>
      <c r="AI41" s="94"/>
      <c r="AJ41" s="94"/>
      <c r="AK41" s="95"/>
      <c r="AL41" s="113"/>
      <c r="AM41" s="113"/>
      <c r="AN41" s="113"/>
      <c r="AO41" s="94"/>
      <c r="AP41" s="94"/>
      <c r="AQ41" s="94"/>
      <c r="AR41" s="94"/>
      <c r="AS41" s="94"/>
      <c r="AT41" s="94"/>
      <c r="AU41" s="94"/>
      <c r="AV41" s="94"/>
      <c r="AW41" s="95"/>
      <c r="AX41" s="113"/>
      <c r="AY41" s="113"/>
      <c r="AZ41" s="113"/>
      <c r="BA41" s="94"/>
      <c r="BB41" s="94"/>
      <c r="BC41" s="94"/>
      <c r="BD41" s="59">
        <v>0</v>
      </c>
    </row>
    <row r="42" spans="1:56" s="2" customFormat="1" ht="15" customHeight="1">
      <c r="A42" s="116" t="s">
        <v>42</v>
      </c>
      <c r="B42" s="113" t="s">
        <v>26</v>
      </c>
      <c r="C42" s="113">
        <v>2009</v>
      </c>
      <c r="D42" s="113">
        <v>2012</v>
      </c>
      <c r="E42" s="94">
        <v>1056418</v>
      </c>
      <c r="F42" s="64">
        <v>394195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5" t="s">
        <v>42</v>
      </c>
      <c r="N42" s="113" t="s">
        <v>26</v>
      </c>
      <c r="O42" s="113">
        <v>2009</v>
      </c>
      <c r="P42" s="113">
        <v>2012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5" t="s">
        <v>42</v>
      </c>
      <c r="Z42" s="113" t="s">
        <v>26</v>
      </c>
      <c r="AA42" s="113">
        <v>2009</v>
      </c>
      <c r="AB42" s="113">
        <v>2012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5" t="s">
        <v>42</v>
      </c>
      <c r="AL42" s="113" t="s">
        <v>26</v>
      </c>
      <c r="AM42" s="113">
        <v>2009</v>
      </c>
      <c r="AN42" s="113">
        <v>2012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5" t="s">
        <v>42</v>
      </c>
      <c r="AX42" s="113" t="s">
        <v>26</v>
      </c>
      <c r="AY42" s="113">
        <v>2009</v>
      </c>
      <c r="AZ42" s="113">
        <v>2012</v>
      </c>
      <c r="BA42" s="94">
        <v>0</v>
      </c>
      <c r="BB42" s="94">
        <v>0</v>
      </c>
      <c r="BC42" s="94">
        <v>0</v>
      </c>
      <c r="BD42" s="59">
        <v>0</v>
      </c>
    </row>
    <row r="43" spans="1:56" s="2" customFormat="1" ht="15" customHeight="1">
      <c r="A43" s="116"/>
      <c r="B43" s="113"/>
      <c r="C43" s="113"/>
      <c r="D43" s="113"/>
      <c r="E43" s="94"/>
      <c r="F43" s="64">
        <v>318423</v>
      </c>
      <c r="G43" s="94"/>
      <c r="H43" s="94"/>
      <c r="I43" s="94"/>
      <c r="J43" s="94"/>
      <c r="K43" s="94"/>
      <c r="L43" s="94"/>
      <c r="M43" s="95"/>
      <c r="N43" s="113"/>
      <c r="O43" s="113"/>
      <c r="P43" s="113"/>
      <c r="Q43" s="94"/>
      <c r="R43" s="94"/>
      <c r="S43" s="94"/>
      <c r="T43" s="94"/>
      <c r="U43" s="94"/>
      <c r="V43" s="94"/>
      <c r="W43" s="94"/>
      <c r="X43" s="94"/>
      <c r="Y43" s="95"/>
      <c r="Z43" s="113"/>
      <c r="AA43" s="113"/>
      <c r="AB43" s="113"/>
      <c r="AC43" s="94"/>
      <c r="AD43" s="94"/>
      <c r="AE43" s="94"/>
      <c r="AF43" s="94"/>
      <c r="AG43" s="94"/>
      <c r="AH43" s="94"/>
      <c r="AI43" s="94"/>
      <c r="AJ43" s="94"/>
      <c r="AK43" s="95"/>
      <c r="AL43" s="113"/>
      <c r="AM43" s="113"/>
      <c r="AN43" s="113"/>
      <c r="AO43" s="94"/>
      <c r="AP43" s="94"/>
      <c r="AQ43" s="94"/>
      <c r="AR43" s="94"/>
      <c r="AS43" s="94"/>
      <c r="AT43" s="94"/>
      <c r="AU43" s="94"/>
      <c r="AV43" s="94"/>
      <c r="AW43" s="95"/>
      <c r="AX43" s="113"/>
      <c r="AY43" s="113"/>
      <c r="AZ43" s="113"/>
      <c r="BA43" s="94"/>
      <c r="BB43" s="94"/>
      <c r="BC43" s="94"/>
      <c r="BD43" s="59">
        <v>0</v>
      </c>
    </row>
    <row r="44" spans="1:58" ht="36" customHeight="1">
      <c r="A44" s="67" t="s">
        <v>35</v>
      </c>
      <c r="B44" s="66" t="s">
        <v>26</v>
      </c>
      <c r="C44" s="66">
        <v>2004</v>
      </c>
      <c r="D44" s="66">
        <v>2027</v>
      </c>
      <c r="E44" s="88">
        <v>18010079</v>
      </c>
      <c r="F44" s="64">
        <v>803500</v>
      </c>
      <c r="G44" s="64">
        <v>1042600</v>
      </c>
      <c r="H44" s="64">
        <v>1042600</v>
      </c>
      <c r="I44" s="64">
        <v>1042600</v>
      </c>
      <c r="J44" s="28">
        <v>1042600</v>
      </c>
      <c r="K44" s="28">
        <v>1042600</v>
      </c>
      <c r="L44" s="28">
        <v>1042600</v>
      </c>
      <c r="M44" s="65" t="s">
        <v>35</v>
      </c>
      <c r="N44" s="66" t="s">
        <v>26</v>
      </c>
      <c r="O44" s="66">
        <v>2004</v>
      </c>
      <c r="P44" s="66">
        <v>2027</v>
      </c>
      <c r="Q44" s="28">
        <v>1042600</v>
      </c>
      <c r="R44" s="28">
        <v>1042600</v>
      </c>
      <c r="S44" s="28">
        <v>1042600</v>
      </c>
      <c r="T44" s="28">
        <v>1042600</v>
      </c>
      <c r="U44" s="28">
        <v>1042600</v>
      </c>
      <c r="V44" s="28">
        <v>1042600</v>
      </c>
      <c r="W44" s="28">
        <v>1042600</v>
      </c>
      <c r="X44" s="28">
        <v>1042600</v>
      </c>
      <c r="Y44" s="65" t="s">
        <v>35</v>
      </c>
      <c r="Z44" s="66" t="s">
        <v>26</v>
      </c>
      <c r="AA44" s="66">
        <v>2004</v>
      </c>
      <c r="AB44" s="66">
        <v>2027</v>
      </c>
      <c r="AC44" s="28">
        <v>1042600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65" t="s">
        <v>35</v>
      </c>
      <c r="AL44" s="66" t="s">
        <v>26</v>
      </c>
      <c r="AM44" s="66">
        <v>2004</v>
      </c>
      <c r="AN44" s="66">
        <v>2027</v>
      </c>
      <c r="AO44" s="28">
        <v>0</v>
      </c>
      <c r="AP44" s="28">
        <v>0</v>
      </c>
      <c r="AQ44" s="28">
        <v>0</v>
      </c>
      <c r="AR44" s="28">
        <v>0</v>
      </c>
      <c r="AS44" s="39">
        <v>0</v>
      </c>
      <c r="AT44" s="41">
        <v>0</v>
      </c>
      <c r="AU44" s="28">
        <v>0</v>
      </c>
      <c r="AV44" s="28">
        <v>0</v>
      </c>
      <c r="AW44" s="65" t="s">
        <v>35</v>
      </c>
      <c r="AX44" s="66" t="s">
        <v>26</v>
      </c>
      <c r="AY44" s="66">
        <v>2004</v>
      </c>
      <c r="AZ44" s="66">
        <v>2027</v>
      </c>
      <c r="BA44" s="28">
        <v>0</v>
      </c>
      <c r="BB44" s="28">
        <v>0</v>
      </c>
      <c r="BC44" s="28">
        <v>0</v>
      </c>
      <c r="BD44" s="63">
        <v>225507</v>
      </c>
      <c r="BE44" s="14"/>
      <c r="BF44" s="14"/>
    </row>
    <row r="45" spans="1:58" ht="18" customHeight="1">
      <c r="A45" s="119" t="s">
        <v>83</v>
      </c>
      <c r="B45" s="121" t="s">
        <v>26</v>
      </c>
      <c r="C45" s="121">
        <v>2010</v>
      </c>
      <c r="D45" s="121">
        <v>2012</v>
      </c>
      <c r="E45" s="123">
        <v>303100</v>
      </c>
      <c r="F45" s="64">
        <v>175450</v>
      </c>
      <c r="G45" s="123">
        <v>0</v>
      </c>
      <c r="H45" s="123">
        <v>0</v>
      </c>
      <c r="I45" s="123">
        <v>0</v>
      </c>
      <c r="J45" s="125">
        <v>0</v>
      </c>
      <c r="K45" s="125">
        <v>0</v>
      </c>
      <c r="L45" s="125">
        <v>0</v>
      </c>
      <c r="M45" s="127" t="s">
        <v>83</v>
      </c>
      <c r="N45" s="121" t="s">
        <v>26</v>
      </c>
      <c r="O45" s="121">
        <v>2010</v>
      </c>
      <c r="P45" s="121">
        <v>2012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7" t="s">
        <v>83</v>
      </c>
      <c r="Z45" s="121" t="s">
        <v>26</v>
      </c>
      <c r="AA45" s="121">
        <v>2010</v>
      </c>
      <c r="AB45" s="121">
        <v>2012</v>
      </c>
      <c r="AC45" s="125">
        <v>0</v>
      </c>
      <c r="AD45" s="125">
        <v>0</v>
      </c>
      <c r="AE45" s="125">
        <v>0</v>
      </c>
      <c r="AF45" s="125">
        <v>0</v>
      </c>
      <c r="AG45" s="125">
        <v>0</v>
      </c>
      <c r="AH45" s="125">
        <v>0</v>
      </c>
      <c r="AI45" s="125">
        <v>0</v>
      </c>
      <c r="AJ45" s="125">
        <v>0</v>
      </c>
      <c r="AK45" s="127" t="s">
        <v>83</v>
      </c>
      <c r="AL45" s="121" t="s">
        <v>26</v>
      </c>
      <c r="AM45" s="121">
        <v>2010</v>
      </c>
      <c r="AN45" s="121">
        <v>2012</v>
      </c>
      <c r="AO45" s="125">
        <v>0</v>
      </c>
      <c r="AP45" s="125">
        <v>0</v>
      </c>
      <c r="AQ45" s="125">
        <v>0</v>
      </c>
      <c r="AR45" s="125">
        <v>0</v>
      </c>
      <c r="AS45" s="125">
        <v>0</v>
      </c>
      <c r="AT45" s="129">
        <v>0</v>
      </c>
      <c r="AU45" s="125">
        <v>0</v>
      </c>
      <c r="AV45" s="125">
        <v>0</v>
      </c>
      <c r="AW45" s="127" t="s">
        <v>83</v>
      </c>
      <c r="AX45" s="121" t="s">
        <v>26</v>
      </c>
      <c r="AY45" s="121">
        <v>2010</v>
      </c>
      <c r="AZ45" s="121">
        <v>2012</v>
      </c>
      <c r="BA45" s="125">
        <v>0</v>
      </c>
      <c r="BB45" s="125">
        <v>0</v>
      </c>
      <c r="BC45" s="125">
        <v>0</v>
      </c>
      <c r="BD45" s="63">
        <v>175450</v>
      </c>
      <c r="BE45" s="14"/>
      <c r="BF45" s="14"/>
    </row>
    <row r="46" spans="1:58" ht="18" customHeight="1">
      <c r="A46" s="120"/>
      <c r="B46" s="122"/>
      <c r="C46" s="122"/>
      <c r="D46" s="122"/>
      <c r="E46" s="124"/>
      <c r="F46" s="29">
        <v>115450</v>
      </c>
      <c r="G46" s="124"/>
      <c r="H46" s="124"/>
      <c r="I46" s="124"/>
      <c r="J46" s="126"/>
      <c r="K46" s="126"/>
      <c r="L46" s="126"/>
      <c r="M46" s="128"/>
      <c r="N46" s="122"/>
      <c r="O46" s="122"/>
      <c r="P46" s="122"/>
      <c r="Q46" s="126"/>
      <c r="R46" s="126"/>
      <c r="S46" s="126"/>
      <c r="T46" s="126"/>
      <c r="U46" s="126"/>
      <c r="V46" s="126"/>
      <c r="W46" s="126"/>
      <c r="X46" s="126"/>
      <c r="Y46" s="128"/>
      <c r="Z46" s="122"/>
      <c r="AA46" s="122"/>
      <c r="AB46" s="122"/>
      <c r="AC46" s="126"/>
      <c r="AD46" s="126"/>
      <c r="AE46" s="126"/>
      <c r="AF46" s="126"/>
      <c r="AG46" s="126"/>
      <c r="AH46" s="126"/>
      <c r="AI46" s="126"/>
      <c r="AJ46" s="126"/>
      <c r="AK46" s="128"/>
      <c r="AL46" s="122"/>
      <c r="AM46" s="122"/>
      <c r="AN46" s="122"/>
      <c r="AO46" s="126"/>
      <c r="AP46" s="126"/>
      <c r="AQ46" s="126"/>
      <c r="AR46" s="126"/>
      <c r="AS46" s="126"/>
      <c r="AT46" s="130"/>
      <c r="AU46" s="126"/>
      <c r="AV46" s="126"/>
      <c r="AW46" s="128"/>
      <c r="AX46" s="122"/>
      <c r="AY46" s="122"/>
      <c r="AZ46" s="122"/>
      <c r="BA46" s="126"/>
      <c r="BB46" s="126"/>
      <c r="BC46" s="126"/>
      <c r="BD46" s="63">
        <v>115450</v>
      </c>
      <c r="BE46" s="14"/>
      <c r="BF46" s="14"/>
    </row>
    <row r="47" spans="1:56" s="5" customFormat="1" ht="15" customHeight="1">
      <c r="A47" s="90" t="s">
        <v>32</v>
      </c>
      <c r="B47" s="90"/>
      <c r="C47" s="90"/>
      <c r="D47" s="90"/>
      <c r="E47" s="16">
        <f aca="true" t="shared" si="44" ref="E47:K47">+E48</f>
        <v>786054</v>
      </c>
      <c r="F47" s="16">
        <f t="shared" si="44"/>
        <v>32700</v>
      </c>
      <c r="G47" s="16">
        <f t="shared" si="44"/>
        <v>32800</v>
      </c>
      <c r="H47" s="16">
        <f t="shared" si="44"/>
        <v>32800</v>
      </c>
      <c r="I47" s="16">
        <f t="shared" si="44"/>
        <v>32700</v>
      </c>
      <c r="J47" s="16">
        <f t="shared" si="44"/>
        <v>32500</v>
      </c>
      <c r="K47" s="16">
        <f t="shared" si="44"/>
        <v>32100</v>
      </c>
      <c r="L47" s="16">
        <f>+L48</f>
        <v>31600</v>
      </c>
      <c r="M47" s="89" t="s">
        <v>32</v>
      </c>
      <c r="N47" s="90"/>
      <c r="O47" s="90"/>
      <c r="P47" s="90"/>
      <c r="Q47" s="16">
        <f aca="true" t="shared" si="45" ref="Q47:W47">+Q48</f>
        <v>31000</v>
      </c>
      <c r="R47" s="16">
        <f t="shared" si="45"/>
        <v>30300</v>
      </c>
      <c r="S47" s="16">
        <f t="shared" si="45"/>
        <v>29500</v>
      </c>
      <c r="T47" s="16">
        <f t="shared" si="45"/>
        <v>28600</v>
      </c>
      <c r="U47" s="16">
        <f t="shared" si="45"/>
        <v>27600</v>
      </c>
      <c r="V47" s="16">
        <f t="shared" si="45"/>
        <v>26500</v>
      </c>
      <c r="W47" s="16">
        <f t="shared" si="45"/>
        <v>25400</v>
      </c>
      <c r="X47" s="16">
        <f>+X48</f>
        <v>24200</v>
      </c>
      <c r="Y47" s="89" t="s">
        <v>32</v>
      </c>
      <c r="Z47" s="90"/>
      <c r="AA47" s="90"/>
      <c r="AB47" s="90"/>
      <c r="AC47" s="16">
        <f aca="true" t="shared" si="46" ref="AC47:AH47">+AC48</f>
        <v>23100</v>
      </c>
      <c r="AD47" s="16">
        <f t="shared" si="46"/>
        <v>22000</v>
      </c>
      <c r="AE47" s="16">
        <f t="shared" si="46"/>
        <v>21000</v>
      </c>
      <c r="AF47" s="16">
        <f t="shared" si="46"/>
        <v>20000</v>
      </c>
      <c r="AG47" s="16">
        <f t="shared" si="46"/>
        <v>19100</v>
      </c>
      <c r="AH47" s="16">
        <f t="shared" si="46"/>
        <v>18200</v>
      </c>
      <c r="AI47" s="16">
        <f>+AI48</f>
        <v>17300</v>
      </c>
      <c r="AJ47" s="16">
        <f>+AJ48</f>
        <v>16500</v>
      </c>
      <c r="AK47" s="89" t="s">
        <v>32</v>
      </c>
      <c r="AL47" s="90"/>
      <c r="AM47" s="90"/>
      <c r="AN47" s="90"/>
      <c r="AO47" s="16">
        <f aca="true" t="shared" si="47" ref="AO47:AT47">+AO48</f>
        <v>15800</v>
      </c>
      <c r="AP47" s="16">
        <f t="shared" si="47"/>
        <v>13600</v>
      </c>
      <c r="AQ47" s="16">
        <f t="shared" si="47"/>
        <v>13000</v>
      </c>
      <c r="AR47" s="16">
        <f t="shared" si="47"/>
        <v>12500</v>
      </c>
      <c r="AS47" s="16">
        <f t="shared" si="47"/>
        <v>12500</v>
      </c>
      <c r="AT47" s="16">
        <f t="shared" si="47"/>
        <v>12500</v>
      </c>
      <c r="AU47" s="16">
        <f>+AU48</f>
        <v>12300</v>
      </c>
      <c r="AV47" s="16">
        <f>+AV48</f>
        <v>12200</v>
      </c>
      <c r="AW47" s="89" t="s">
        <v>32</v>
      </c>
      <c r="AX47" s="90"/>
      <c r="AY47" s="90"/>
      <c r="AZ47" s="90"/>
      <c r="BA47" s="16">
        <f>+BA48</f>
        <v>10000</v>
      </c>
      <c r="BB47" s="16">
        <f>+BB48</f>
        <v>11900</v>
      </c>
      <c r="BC47" s="16">
        <f>+BC48</f>
        <v>11800</v>
      </c>
      <c r="BD47" s="17">
        <f>SUM(BD48)</f>
        <v>0</v>
      </c>
    </row>
    <row r="48" spans="1:56" s="2" customFormat="1" ht="15" customHeight="1">
      <c r="A48" s="92" t="s">
        <v>17</v>
      </c>
      <c r="B48" s="92"/>
      <c r="C48" s="92"/>
      <c r="D48" s="92"/>
      <c r="E48" s="10">
        <f>SUM(E49)</f>
        <v>786054</v>
      </c>
      <c r="F48" s="10">
        <f aca="true" t="shared" si="48" ref="F48:K48">SUM(F49)</f>
        <v>32700</v>
      </c>
      <c r="G48" s="10">
        <f t="shared" si="48"/>
        <v>32800</v>
      </c>
      <c r="H48" s="10">
        <f t="shared" si="48"/>
        <v>32800</v>
      </c>
      <c r="I48" s="10">
        <f t="shared" si="48"/>
        <v>32700</v>
      </c>
      <c r="J48" s="10">
        <f t="shared" si="48"/>
        <v>32500</v>
      </c>
      <c r="K48" s="10">
        <f t="shared" si="48"/>
        <v>32100</v>
      </c>
      <c r="L48" s="10">
        <f>SUM(L49)</f>
        <v>31600</v>
      </c>
      <c r="M48" s="91" t="s">
        <v>17</v>
      </c>
      <c r="N48" s="92"/>
      <c r="O48" s="92"/>
      <c r="P48" s="92"/>
      <c r="Q48" s="10">
        <f aca="true" t="shared" si="49" ref="Q48:W48">SUM(Q49)</f>
        <v>31000</v>
      </c>
      <c r="R48" s="10">
        <f t="shared" si="49"/>
        <v>30300</v>
      </c>
      <c r="S48" s="10">
        <f t="shared" si="49"/>
        <v>29500</v>
      </c>
      <c r="T48" s="10">
        <f t="shared" si="49"/>
        <v>28600</v>
      </c>
      <c r="U48" s="10">
        <f t="shared" si="49"/>
        <v>27600</v>
      </c>
      <c r="V48" s="10">
        <f t="shared" si="49"/>
        <v>26500</v>
      </c>
      <c r="W48" s="10">
        <f t="shared" si="49"/>
        <v>25400</v>
      </c>
      <c r="X48" s="10">
        <f>SUM(X49)</f>
        <v>24200</v>
      </c>
      <c r="Y48" s="91" t="s">
        <v>17</v>
      </c>
      <c r="Z48" s="92"/>
      <c r="AA48" s="92"/>
      <c r="AB48" s="92"/>
      <c r="AC48" s="10">
        <f aca="true" t="shared" si="50" ref="AC48:AH48">SUM(AC49)</f>
        <v>23100</v>
      </c>
      <c r="AD48" s="10">
        <f t="shared" si="50"/>
        <v>22000</v>
      </c>
      <c r="AE48" s="10">
        <f t="shared" si="50"/>
        <v>21000</v>
      </c>
      <c r="AF48" s="10">
        <f t="shared" si="50"/>
        <v>20000</v>
      </c>
      <c r="AG48" s="10">
        <f t="shared" si="50"/>
        <v>19100</v>
      </c>
      <c r="AH48" s="10">
        <f t="shared" si="50"/>
        <v>18200</v>
      </c>
      <c r="AI48" s="10">
        <f>SUM(AI49)</f>
        <v>17300</v>
      </c>
      <c r="AJ48" s="10">
        <f>SUM(AJ49)</f>
        <v>16500</v>
      </c>
      <c r="AK48" s="91" t="s">
        <v>17</v>
      </c>
      <c r="AL48" s="92"/>
      <c r="AM48" s="92"/>
      <c r="AN48" s="92"/>
      <c r="AO48" s="10">
        <f aca="true" t="shared" si="51" ref="AO48:AT48">SUM(AO49)</f>
        <v>15800</v>
      </c>
      <c r="AP48" s="10">
        <f t="shared" si="51"/>
        <v>13600</v>
      </c>
      <c r="AQ48" s="10">
        <f t="shared" si="51"/>
        <v>13000</v>
      </c>
      <c r="AR48" s="10">
        <f t="shared" si="51"/>
        <v>12500</v>
      </c>
      <c r="AS48" s="10">
        <f t="shared" si="51"/>
        <v>12500</v>
      </c>
      <c r="AT48" s="10">
        <f t="shared" si="51"/>
        <v>12500</v>
      </c>
      <c r="AU48" s="10">
        <f>SUM(AU49)</f>
        <v>12300</v>
      </c>
      <c r="AV48" s="10">
        <f>SUM(AV49)</f>
        <v>12200</v>
      </c>
      <c r="AW48" s="91" t="s">
        <v>17</v>
      </c>
      <c r="AX48" s="92"/>
      <c r="AY48" s="92"/>
      <c r="AZ48" s="92"/>
      <c r="BA48" s="10">
        <f>SUM(BA49)</f>
        <v>10000</v>
      </c>
      <c r="BB48" s="10">
        <f>SUM(BB49)</f>
        <v>11900</v>
      </c>
      <c r="BC48" s="10">
        <f>SUM(BC49)</f>
        <v>11800</v>
      </c>
      <c r="BD48" s="18">
        <f>SUM(BD49)</f>
        <v>0</v>
      </c>
    </row>
    <row r="49" spans="1:56" s="2" customFormat="1" ht="48" customHeight="1">
      <c r="A49" s="31" t="s">
        <v>33</v>
      </c>
      <c r="B49" s="32" t="s">
        <v>26</v>
      </c>
      <c r="C49" s="32">
        <v>1999</v>
      </c>
      <c r="D49" s="32">
        <v>2045</v>
      </c>
      <c r="E49" s="33">
        <v>786054</v>
      </c>
      <c r="F49" s="33">
        <v>32700</v>
      </c>
      <c r="G49" s="33">
        <v>32800</v>
      </c>
      <c r="H49" s="33">
        <v>32800</v>
      </c>
      <c r="I49" s="34">
        <v>32700</v>
      </c>
      <c r="J49" s="34">
        <v>32500</v>
      </c>
      <c r="K49" s="34">
        <v>32100</v>
      </c>
      <c r="L49" s="34">
        <v>31600</v>
      </c>
      <c r="M49" s="42" t="s">
        <v>33</v>
      </c>
      <c r="N49" s="32" t="s">
        <v>26</v>
      </c>
      <c r="O49" s="32">
        <v>1999</v>
      </c>
      <c r="P49" s="32">
        <v>2045</v>
      </c>
      <c r="Q49" s="34">
        <v>31000</v>
      </c>
      <c r="R49" s="34">
        <v>30300</v>
      </c>
      <c r="S49" s="34">
        <v>29500</v>
      </c>
      <c r="T49" s="34">
        <v>28600</v>
      </c>
      <c r="U49" s="34">
        <v>27600</v>
      </c>
      <c r="V49" s="34">
        <v>26500</v>
      </c>
      <c r="W49" s="34">
        <v>25400</v>
      </c>
      <c r="X49" s="34">
        <v>24200</v>
      </c>
      <c r="Y49" s="42" t="s">
        <v>33</v>
      </c>
      <c r="Z49" s="32" t="s">
        <v>26</v>
      </c>
      <c r="AA49" s="32">
        <v>1999</v>
      </c>
      <c r="AB49" s="32">
        <v>2045</v>
      </c>
      <c r="AC49" s="34">
        <v>23100</v>
      </c>
      <c r="AD49" s="34">
        <v>22000</v>
      </c>
      <c r="AE49" s="34">
        <v>21000</v>
      </c>
      <c r="AF49" s="34">
        <v>20000</v>
      </c>
      <c r="AG49" s="34">
        <v>19100</v>
      </c>
      <c r="AH49" s="34">
        <v>18200</v>
      </c>
      <c r="AI49" s="34">
        <v>17300</v>
      </c>
      <c r="AJ49" s="34">
        <v>16500</v>
      </c>
      <c r="AK49" s="42" t="s">
        <v>33</v>
      </c>
      <c r="AL49" s="32" t="s">
        <v>26</v>
      </c>
      <c r="AM49" s="32">
        <v>1999</v>
      </c>
      <c r="AN49" s="32">
        <v>2045</v>
      </c>
      <c r="AO49" s="34">
        <v>15800</v>
      </c>
      <c r="AP49" s="34">
        <v>13600</v>
      </c>
      <c r="AQ49" s="34">
        <v>13000</v>
      </c>
      <c r="AR49" s="34">
        <v>12500</v>
      </c>
      <c r="AS49" s="34">
        <v>12500</v>
      </c>
      <c r="AT49" s="34">
        <v>12500</v>
      </c>
      <c r="AU49" s="34">
        <v>12300</v>
      </c>
      <c r="AV49" s="34">
        <v>12200</v>
      </c>
      <c r="AW49" s="42" t="s">
        <v>33</v>
      </c>
      <c r="AX49" s="32" t="s">
        <v>26</v>
      </c>
      <c r="AY49" s="32">
        <v>1999</v>
      </c>
      <c r="AZ49" s="32">
        <v>2045</v>
      </c>
      <c r="BA49" s="34">
        <v>10000</v>
      </c>
      <c r="BB49" s="34">
        <v>11900</v>
      </c>
      <c r="BC49" s="34">
        <v>11800</v>
      </c>
      <c r="BD49" s="35">
        <v>0</v>
      </c>
    </row>
    <row r="50" spans="1:58" ht="12.75">
      <c r="A50" s="6" t="s">
        <v>45</v>
      </c>
      <c r="C50" s="23" t="s">
        <v>47</v>
      </c>
      <c r="D50" s="24"/>
      <c r="E50" s="24"/>
      <c r="F50" s="24"/>
      <c r="G50" s="24"/>
      <c r="BF50" s="85" t="s">
        <v>105</v>
      </c>
    </row>
    <row r="51" spans="1:58" ht="15">
      <c r="A51" s="6" t="s">
        <v>46</v>
      </c>
      <c r="C51" s="23" t="s">
        <v>85</v>
      </c>
      <c r="D51" s="23"/>
      <c r="E51" s="24"/>
      <c r="F51" s="24"/>
      <c r="G51" s="24"/>
      <c r="BB51" s="3"/>
      <c r="BF51" s="85"/>
    </row>
    <row r="52" spans="1:58" ht="12.75">
      <c r="A52" s="6" t="s">
        <v>84</v>
      </c>
      <c r="BF52" s="85" t="s">
        <v>106</v>
      </c>
    </row>
  </sheetData>
  <sheetProtection/>
  <mergeCells count="662">
    <mergeCell ref="AW2:BH2"/>
    <mergeCell ref="AK2:AV2"/>
    <mergeCell ref="Y2:AJ2"/>
    <mergeCell ref="M2:X2"/>
    <mergeCell ref="AZ45:AZ46"/>
    <mergeCell ref="AU45:AU46"/>
    <mergeCell ref="AV45:AV46"/>
    <mergeCell ref="BA45:BA46"/>
    <mergeCell ref="BB45:BB46"/>
    <mergeCell ref="BC45:BC46"/>
    <mergeCell ref="AR45:AR46"/>
    <mergeCell ref="AS45:AS46"/>
    <mergeCell ref="AT45:AT46"/>
    <mergeCell ref="AW45:AW46"/>
    <mergeCell ref="AX45:AX46"/>
    <mergeCell ref="AY45:AY46"/>
    <mergeCell ref="AN45:AN46"/>
    <mergeCell ref="AI45:AI46"/>
    <mergeCell ref="AJ45:AJ46"/>
    <mergeCell ref="AO45:AO46"/>
    <mergeCell ref="AP45:AP46"/>
    <mergeCell ref="AQ45:AQ46"/>
    <mergeCell ref="AF45:AF46"/>
    <mergeCell ref="AG45:AG46"/>
    <mergeCell ref="AH45:AH46"/>
    <mergeCell ref="AK45:AK46"/>
    <mergeCell ref="AL45:AL46"/>
    <mergeCell ref="AM45:AM46"/>
    <mergeCell ref="AA45:AA46"/>
    <mergeCell ref="AB45:AB46"/>
    <mergeCell ref="X45:X46"/>
    <mergeCell ref="AC45:AC46"/>
    <mergeCell ref="AD45:AD46"/>
    <mergeCell ref="AE45:AE46"/>
    <mergeCell ref="T45:T46"/>
    <mergeCell ref="U45:U46"/>
    <mergeCell ref="V45:V46"/>
    <mergeCell ref="W45:W46"/>
    <mergeCell ref="Y45:Y46"/>
    <mergeCell ref="Z45:Z46"/>
    <mergeCell ref="O45:O46"/>
    <mergeCell ref="P45:P46"/>
    <mergeCell ref="L45:L46"/>
    <mergeCell ref="Q45:Q46"/>
    <mergeCell ref="R45:R46"/>
    <mergeCell ref="S45:S46"/>
    <mergeCell ref="H45:H46"/>
    <mergeCell ref="I45:I46"/>
    <mergeCell ref="J45:J46"/>
    <mergeCell ref="K45:K46"/>
    <mergeCell ref="M45:M46"/>
    <mergeCell ref="N45:N46"/>
    <mergeCell ref="G3:G4"/>
    <mergeCell ref="H3:H4"/>
    <mergeCell ref="H5:H6"/>
    <mergeCell ref="E3:E4"/>
    <mergeCell ref="A45:A46"/>
    <mergeCell ref="B45:B46"/>
    <mergeCell ref="C45:C46"/>
    <mergeCell ref="D45:D46"/>
    <mergeCell ref="E45:E46"/>
    <mergeCell ref="G45:G46"/>
    <mergeCell ref="J8:J9"/>
    <mergeCell ref="J10:J11"/>
    <mergeCell ref="J15:J16"/>
    <mergeCell ref="I10:I11"/>
    <mergeCell ref="I8:I9"/>
    <mergeCell ref="A3:A4"/>
    <mergeCell ref="B3:B4"/>
    <mergeCell ref="C3:D3"/>
    <mergeCell ref="A5:D6"/>
    <mergeCell ref="F3:F4"/>
    <mergeCell ref="E5:E6"/>
    <mergeCell ref="J3:J4"/>
    <mergeCell ref="I3:I4"/>
    <mergeCell ref="I5:I6"/>
    <mergeCell ref="A7:D7"/>
    <mergeCell ref="A22:A23"/>
    <mergeCell ref="A8:D9"/>
    <mergeCell ref="A17:D17"/>
    <mergeCell ref="A20:D21"/>
    <mergeCell ref="J5:J6"/>
    <mergeCell ref="A10:D11"/>
    <mergeCell ref="E10:E11"/>
    <mergeCell ref="E8:E9"/>
    <mergeCell ref="H8:H9"/>
    <mergeCell ref="H10:H11"/>
    <mergeCell ref="A12:D12"/>
    <mergeCell ref="E13:E14"/>
    <mergeCell ref="H13:H14"/>
    <mergeCell ref="I13:I14"/>
    <mergeCell ref="H20:H21"/>
    <mergeCell ref="I20:I21"/>
    <mergeCell ref="A15:D16"/>
    <mergeCell ref="A13:D14"/>
    <mergeCell ref="J13:J14"/>
    <mergeCell ref="J20:J21"/>
    <mergeCell ref="J24:J25"/>
    <mergeCell ref="E15:E16"/>
    <mergeCell ref="H15:H16"/>
    <mergeCell ref="I15:I16"/>
    <mergeCell ref="H22:H23"/>
    <mergeCell ref="I22:I23"/>
    <mergeCell ref="J22:J23"/>
    <mergeCell ref="H24:H25"/>
    <mergeCell ref="B22:B23"/>
    <mergeCell ref="C22:C23"/>
    <mergeCell ref="D22:D23"/>
    <mergeCell ref="E22:E23"/>
    <mergeCell ref="E20:E21"/>
    <mergeCell ref="G31:G32"/>
    <mergeCell ref="A24:D25"/>
    <mergeCell ref="E24:E25"/>
    <mergeCell ref="G24:G25"/>
    <mergeCell ref="A30:L30"/>
    <mergeCell ref="I24:I25"/>
    <mergeCell ref="J38:J39"/>
    <mergeCell ref="A26:D26"/>
    <mergeCell ref="A31:A32"/>
    <mergeCell ref="B31:B32"/>
    <mergeCell ref="C31:D31"/>
    <mergeCell ref="E31:E32"/>
    <mergeCell ref="F31:F32"/>
    <mergeCell ref="H31:H32"/>
    <mergeCell ref="I31:I32"/>
    <mergeCell ref="J31:J32"/>
    <mergeCell ref="A38:D39"/>
    <mergeCell ref="E38:E39"/>
    <mergeCell ref="G38:G39"/>
    <mergeCell ref="H38:H39"/>
    <mergeCell ref="I38:I39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47:D47"/>
    <mergeCell ref="A48:D48"/>
    <mergeCell ref="I42:I43"/>
    <mergeCell ref="J42:J43"/>
    <mergeCell ref="G40:G41"/>
    <mergeCell ref="H40:H41"/>
    <mergeCell ref="I40:I41"/>
    <mergeCell ref="J40:J41"/>
    <mergeCell ref="G42:G43"/>
    <mergeCell ref="H42:H43"/>
    <mergeCell ref="K3:K4"/>
    <mergeCell ref="M3:M4"/>
    <mergeCell ref="L3:L4"/>
    <mergeCell ref="P22:P23"/>
    <mergeCell ref="L22:L23"/>
    <mergeCell ref="L24:L25"/>
    <mergeCell ref="L8:L9"/>
    <mergeCell ref="N3:N4"/>
    <mergeCell ref="O3:P3"/>
    <mergeCell ref="K5:K6"/>
    <mergeCell ref="R3:R4"/>
    <mergeCell ref="S3:S4"/>
    <mergeCell ref="T3:T4"/>
    <mergeCell ref="U3:U4"/>
    <mergeCell ref="V3:V4"/>
    <mergeCell ref="L5:L6"/>
    <mergeCell ref="Q5:Q6"/>
    <mergeCell ref="R5:R6"/>
    <mergeCell ref="Q3:Q4"/>
    <mergeCell ref="V5:V6"/>
    <mergeCell ref="Q8:Q9"/>
    <mergeCell ref="R8:R9"/>
    <mergeCell ref="T10:T11"/>
    <mergeCell ref="U10:U11"/>
    <mergeCell ref="T13:T14"/>
    <mergeCell ref="U13:U14"/>
    <mergeCell ref="S10:S11"/>
    <mergeCell ref="Q13:Q14"/>
    <mergeCell ref="R13:R14"/>
    <mergeCell ref="S13:S14"/>
    <mergeCell ref="V13:V14"/>
    <mergeCell ref="L15:L16"/>
    <mergeCell ref="Q15:Q16"/>
    <mergeCell ref="R15:R16"/>
    <mergeCell ref="S15:S16"/>
    <mergeCell ref="T15:T16"/>
    <mergeCell ref="L13:L14"/>
    <mergeCell ref="U15:U16"/>
    <mergeCell ref="V15:V16"/>
    <mergeCell ref="L20:L21"/>
    <mergeCell ref="Q20:Q21"/>
    <mergeCell ref="R20:R21"/>
    <mergeCell ref="S20:S21"/>
    <mergeCell ref="M17:P17"/>
    <mergeCell ref="U20:U21"/>
    <mergeCell ref="V20:V21"/>
    <mergeCell ref="T20:T21"/>
    <mergeCell ref="Q22:Q23"/>
    <mergeCell ref="R22:R23"/>
    <mergeCell ref="V22:V23"/>
    <mergeCell ref="K31:K32"/>
    <mergeCell ref="M31:M32"/>
    <mergeCell ref="L31:L32"/>
    <mergeCell ref="S22:S23"/>
    <mergeCell ref="T22:T23"/>
    <mergeCell ref="U22:U23"/>
    <mergeCell ref="K22:K23"/>
    <mergeCell ref="M22:M23"/>
    <mergeCell ref="N22:N23"/>
    <mergeCell ref="O22:O23"/>
    <mergeCell ref="T31:T32"/>
    <mergeCell ref="U31:U32"/>
    <mergeCell ref="V31:V32"/>
    <mergeCell ref="T24:T25"/>
    <mergeCell ref="U24:U25"/>
    <mergeCell ref="V24:V25"/>
    <mergeCell ref="M30:X30"/>
    <mergeCell ref="W31:W32"/>
    <mergeCell ref="Q24:Q25"/>
    <mergeCell ref="R24:R25"/>
    <mergeCell ref="Q40:Q41"/>
    <mergeCell ref="L38:L39"/>
    <mergeCell ref="Q38:Q39"/>
    <mergeCell ref="R38:R39"/>
    <mergeCell ref="S38:S39"/>
    <mergeCell ref="Q31:Q32"/>
    <mergeCell ref="R31:R32"/>
    <mergeCell ref="S31:S32"/>
    <mergeCell ref="O31:P31"/>
    <mergeCell ref="K40:K41"/>
    <mergeCell ref="M40:M41"/>
    <mergeCell ref="N40:N41"/>
    <mergeCell ref="O40:O41"/>
    <mergeCell ref="P40:P41"/>
    <mergeCell ref="L40:L41"/>
    <mergeCell ref="U40:U41"/>
    <mergeCell ref="V40:V41"/>
    <mergeCell ref="V42:V43"/>
    <mergeCell ref="U42:U43"/>
    <mergeCell ref="T38:T39"/>
    <mergeCell ref="U38:U39"/>
    <mergeCell ref="V38:V39"/>
    <mergeCell ref="K42:K43"/>
    <mergeCell ref="M42:M43"/>
    <mergeCell ref="N42:N43"/>
    <mergeCell ref="O42:O43"/>
    <mergeCell ref="P42:P43"/>
    <mergeCell ref="L42:L43"/>
    <mergeCell ref="AD3:AD4"/>
    <mergeCell ref="W3:W4"/>
    <mergeCell ref="Y3:Y4"/>
    <mergeCell ref="S42:S43"/>
    <mergeCell ref="T42:T43"/>
    <mergeCell ref="Q42:Q43"/>
    <mergeCell ref="R42:R43"/>
    <mergeCell ref="R40:R41"/>
    <mergeCell ref="S40:S41"/>
    <mergeCell ref="T40:T41"/>
    <mergeCell ref="AE3:AE4"/>
    <mergeCell ref="AF3:AF4"/>
    <mergeCell ref="AG3:AG4"/>
    <mergeCell ref="X5:X6"/>
    <mergeCell ref="AC5:AC6"/>
    <mergeCell ref="AD5:AD6"/>
    <mergeCell ref="AE5:AE6"/>
    <mergeCell ref="AF5:AF6"/>
    <mergeCell ref="X3:X4"/>
    <mergeCell ref="AC3:AC4"/>
    <mergeCell ref="AG5:AG6"/>
    <mergeCell ref="X8:X9"/>
    <mergeCell ref="AC8:AC9"/>
    <mergeCell ref="AD8:AD9"/>
    <mergeCell ref="AE8:AE9"/>
    <mergeCell ref="AF8:AF9"/>
    <mergeCell ref="AG8:AG9"/>
    <mergeCell ref="X10:X11"/>
    <mergeCell ref="AC10:AC11"/>
    <mergeCell ref="AD10:AD11"/>
    <mergeCell ref="AE10:AE11"/>
    <mergeCell ref="AF10:AF11"/>
    <mergeCell ref="AG10:AG11"/>
    <mergeCell ref="AC20:AC21"/>
    <mergeCell ref="AD20:AD21"/>
    <mergeCell ref="AG13:AG14"/>
    <mergeCell ref="X15:X16"/>
    <mergeCell ref="AC15:AC16"/>
    <mergeCell ref="AD15:AD16"/>
    <mergeCell ref="AE15:AE16"/>
    <mergeCell ref="AF15:AF16"/>
    <mergeCell ref="AG15:AG16"/>
    <mergeCell ref="AF13:AF14"/>
    <mergeCell ref="W22:W23"/>
    <mergeCell ref="Y22:Y23"/>
    <mergeCell ref="Z22:Z23"/>
    <mergeCell ref="AA22:AA23"/>
    <mergeCell ref="AB22:AB23"/>
    <mergeCell ref="X22:X23"/>
    <mergeCell ref="AE22:AE23"/>
    <mergeCell ref="AF22:AF23"/>
    <mergeCell ref="AG22:AG23"/>
    <mergeCell ref="X24:X25"/>
    <mergeCell ref="AC24:AC25"/>
    <mergeCell ref="AE20:AE21"/>
    <mergeCell ref="AF20:AF21"/>
    <mergeCell ref="AG20:AG21"/>
    <mergeCell ref="AC22:AC23"/>
    <mergeCell ref="X20:X21"/>
    <mergeCell ref="AE38:AE39"/>
    <mergeCell ref="AF38:AF39"/>
    <mergeCell ref="AG38:AG39"/>
    <mergeCell ref="Y31:Y32"/>
    <mergeCell ref="X31:X32"/>
    <mergeCell ref="AC31:AC32"/>
    <mergeCell ref="AD31:AD32"/>
    <mergeCell ref="AG31:AG32"/>
    <mergeCell ref="Z31:Z32"/>
    <mergeCell ref="AA31:AB31"/>
    <mergeCell ref="X42:X43"/>
    <mergeCell ref="AC40:AC41"/>
    <mergeCell ref="AD40:AD41"/>
    <mergeCell ref="X38:X39"/>
    <mergeCell ref="AC38:AC39"/>
    <mergeCell ref="AD38:AD39"/>
    <mergeCell ref="W40:W41"/>
    <mergeCell ref="Y40:Y41"/>
    <mergeCell ref="Z40:Z41"/>
    <mergeCell ref="AA40:AA41"/>
    <mergeCell ref="AB40:AB41"/>
    <mergeCell ref="X40:X41"/>
    <mergeCell ref="AE40:AE41"/>
    <mergeCell ref="AF40:AF41"/>
    <mergeCell ref="AG40:AG41"/>
    <mergeCell ref="AC42:AC43"/>
    <mergeCell ref="AE42:AE43"/>
    <mergeCell ref="AF42:AF43"/>
    <mergeCell ref="AG42:AG43"/>
    <mergeCell ref="AD42:AD43"/>
    <mergeCell ref="AH42:AH43"/>
    <mergeCell ref="AD22:AD23"/>
    <mergeCell ref="AD24:AD25"/>
    <mergeCell ref="AE24:AE25"/>
    <mergeCell ref="AH40:AH41"/>
    <mergeCell ref="W42:W43"/>
    <mergeCell ref="Y42:Y43"/>
    <mergeCell ref="Z42:Z43"/>
    <mergeCell ref="AA42:AA43"/>
    <mergeCell ref="AB42:AB43"/>
    <mergeCell ref="AH3:AH4"/>
    <mergeCell ref="AH22:AH23"/>
    <mergeCell ref="AR8:AR9"/>
    <mergeCell ref="AR3:AR4"/>
    <mergeCell ref="AI5:AI6"/>
    <mergeCell ref="AJ5:AJ6"/>
    <mergeCell ref="AP5:AP6"/>
    <mergeCell ref="AQ5:AQ6"/>
    <mergeCell ref="AO13:AO14"/>
    <mergeCell ref="AP13:AP14"/>
    <mergeCell ref="AQ13:AQ14"/>
    <mergeCell ref="AR13:AR14"/>
    <mergeCell ref="AS3:AS4"/>
    <mergeCell ref="AQ3:AQ4"/>
    <mergeCell ref="AI8:AI9"/>
    <mergeCell ref="AR5:AR6"/>
    <mergeCell ref="AK8:AN9"/>
    <mergeCell ref="AK3:AK4"/>
    <mergeCell ref="AO3:AO4"/>
    <mergeCell ref="AP3:AP4"/>
    <mergeCell ref="AJ13:AJ14"/>
    <mergeCell ref="AS15:AS16"/>
    <mergeCell ref="AS8:AS9"/>
    <mergeCell ref="AI10:AI11"/>
    <mergeCell ref="AJ10:AJ11"/>
    <mergeCell ref="AO10:AO11"/>
    <mergeCell ref="AP10:AP11"/>
    <mergeCell ref="AQ10:AQ11"/>
    <mergeCell ref="AR10:AR11"/>
    <mergeCell ref="AS10:AS11"/>
    <mergeCell ref="AO20:AO21"/>
    <mergeCell ref="AP20:AP21"/>
    <mergeCell ref="AQ20:AQ21"/>
    <mergeCell ref="AR20:AR21"/>
    <mergeCell ref="AS13:AS14"/>
    <mergeCell ref="AI15:AI16"/>
    <mergeCell ref="AJ15:AJ16"/>
    <mergeCell ref="AO15:AO16"/>
    <mergeCell ref="AP15:AP16"/>
    <mergeCell ref="AI13:AI14"/>
    <mergeCell ref="AS20:AS21"/>
    <mergeCell ref="AI22:AI23"/>
    <mergeCell ref="AJ22:AJ23"/>
    <mergeCell ref="AQ15:AQ16"/>
    <mergeCell ref="AR15:AR16"/>
    <mergeCell ref="AQ22:AQ23"/>
    <mergeCell ref="AR22:AR23"/>
    <mergeCell ref="AS22:AS23"/>
    <mergeCell ref="AI20:AI21"/>
    <mergeCell ref="AJ20:AJ21"/>
    <mergeCell ref="AI24:AI25"/>
    <mergeCell ref="AJ24:AJ25"/>
    <mergeCell ref="AO24:AO25"/>
    <mergeCell ref="AS24:AS25"/>
    <mergeCell ref="AR24:AR25"/>
    <mergeCell ref="AK22:AK23"/>
    <mergeCell ref="AL22:AL23"/>
    <mergeCell ref="AM22:AM23"/>
    <mergeCell ref="AN22:AN23"/>
    <mergeCell ref="AK40:AK41"/>
    <mergeCell ref="AL40:AL41"/>
    <mergeCell ref="AM40:AM41"/>
    <mergeCell ref="AN40:AN41"/>
    <mergeCell ref="AP38:AP39"/>
    <mergeCell ref="AI38:AI39"/>
    <mergeCell ref="AJ38:AJ39"/>
    <mergeCell ref="AO38:AO39"/>
    <mergeCell ref="AI40:AI41"/>
    <mergeCell ref="AJ40:AJ41"/>
    <mergeCell ref="AR38:AR39"/>
    <mergeCell ref="AO40:AO41"/>
    <mergeCell ref="AP40:AP41"/>
    <mergeCell ref="AQ40:AQ41"/>
    <mergeCell ref="AR40:AR41"/>
    <mergeCell ref="AQ42:AQ43"/>
    <mergeCell ref="AQ38:AQ39"/>
    <mergeCell ref="AR42:AR43"/>
    <mergeCell ref="AT20:AT21"/>
    <mergeCell ref="AO42:AO43"/>
    <mergeCell ref="AP42:AP43"/>
    <mergeCell ref="AS42:AS43"/>
    <mergeCell ref="AS38:AS39"/>
    <mergeCell ref="AP31:AP32"/>
    <mergeCell ref="AO31:AO32"/>
    <mergeCell ref="AP24:AP25"/>
    <mergeCell ref="AO22:AO23"/>
    <mergeCell ref="AP22:AP23"/>
    <mergeCell ref="AI42:AI43"/>
    <mergeCell ref="AJ42:AJ43"/>
    <mergeCell ref="AQ31:AQ32"/>
    <mergeCell ref="AR31:AR32"/>
    <mergeCell ref="AJ31:AJ32"/>
    <mergeCell ref="AI31:AI32"/>
    <mergeCell ref="AK42:AK43"/>
    <mergeCell ref="AL42:AL43"/>
    <mergeCell ref="AM42:AM43"/>
    <mergeCell ref="AN42:AN43"/>
    <mergeCell ref="AS40:AS41"/>
    <mergeCell ref="BB3:BB4"/>
    <mergeCell ref="AT8:AT9"/>
    <mergeCell ref="AW8:AZ9"/>
    <mergeCell ref="AU8:AU9"/>
    <mergeCell ref="AV8:AV9"/>
    <mergeCell ref="AS31:AS32"/>
    <mergeCell ref="AK30:AV30"/>
    <mergeCell ref="AW30:BH30"/>
    <mergeCell ref="AT13:AT14"/>
    <mergeCell ref="AU5:AU6"/>
    <mergeCell ref="AV5:AV6"/>
    <mergeCell ref="BA5:BA6"/>
    <mergeCell ref="BB5:BB6"/>
    <mergeCell ref="AU3:AU4"/>
    <mergeCell ref="BC5:BC6"/>
    <mergeCell ref="AV3:AV4"/>
    <mergeCell ref="AW5:AZ6"/>
    <mergeCell ref="BB10:BB11"/>
    <mergeCell ref="AV20:AV21"/>
    <mergeCell ref="BA20:BA21"/>
    <mergeCell ref="BA8:BA9"/>
    <mergeCell ref="BA3:BA4"/>
    <mergeCell ref="AT3:AT4"/>
    <mergeCell ref="AW3:AW4"/>
    <mergeCell ref="AW13:AZ14"/>
    <mergeCell ref="AU13:AU14"/>
    <mergeCell ref="AV13:AV14"/>
    <mergeCell ref="BB13:BB14"/>
    <mergeCell ref="AU15:AU16"/>
    <mergeCell ref="AV15:AV16"/>
    <mergeCell ref="BA15:BA16"/>
    <mergeCell ref="BB15:BB16"/>
    <mergeCell ref="BA13:BA14"/>
    <mergeCell ref="AV22:AV23"/>
    <mergeCell ref="BA22:BA23"/>
    <mergeCell ref="BB22:BB23"/>
    <mergeCell ref="AU20:AU21"/>
    <mergeCell ref="AT22:AT23"/>
    <mergeCell ref="AW22:AW23"/>
    <mergeCell ref="AX22:AX23"/>
    <mergeCell ref="AY22:AY23"/>
    <mergeCell ref="AZ22:AZ23"/>
    <mergeCell ref="AU22:AU23"/>
    <mergeCell ref="AT31:AT32"/>
    <mergeCell ref="AW31:AW32"/>
    <mergeCell ref="AV31:AV32"/>
    <mergeCell ref="BA31:BA32"/>
    <mergeCell ref="BB31:BB32"/>
    <mergeCell ref="AU24:AU25"/>
    <mergeCell ref="AV24:AV25"/>
    <mergeCell ref="BA24:BA25"/>
    <mergeCell ref="BB24:BB25"/>
    <mergeCell ref="AW24:AZ25"/>
    <mergeCell ref="AX40:AX41"/>
    <mergeCell ref="AY40:AY41"/>
    <mergeCell ref="AZ40:AZ41"/>
    <mergeCell ref="AU40:AU41"/>
    <mergeCell ref="BC31:BC32"/>
    <mergeCell ref="AU38:AU39"/>
    <mergeCell ref="AV38:AV39"/>
    <mergeCell ref="BA38:BA39"/>
    <mergeCell ref="BB38:BB39"/>
    <mergeCell ref="AU31:AU32"/>
    <mergeCell ref="BA42:BA43"/>
    <mergeCell ref="BB42:BB43"/>
    <mergeCell ref="AV42:AV43"/>
    <mergeCell ref="AT42:AT43"/>
    <mergeCell ref="AW42:AW43"/>
    <mergeCell ref="AX42:AX43"/>
    <mergeCell ref="AY42:AY43"/>
    <mergeCell ref="AZ42:AZ43"/>
    <mergeCell ref="AU42:AU43"/>
    <mergeCell ref="Z3:Z4"/>
    <mergeCell ref="AA3:AB3"/>
    <mergeCell ref="AL3:AL4"/>
    <mergeCell ref="AM3:AN3"/>
    <mergeCell ref="AY3:AZ3"/>
    <mergeCell ref="BD3:BD4"/>
    <mergeCell ref="AX3:AX4"/>
    <mergeCell ref="BC3:BC4"/>
    <mergeCell ref="AI3:AI4"/>
    <mergeCell ref="AJ3:AJ4"/>
    <mergeCell ref="M5:P6"/>
    <mergeCell ref="W5:W6"/>
    <mergeCell ref="Y5:AB6"/>
    <mergeCell ref="AH5:AH6"/>
    <mergeCell ref="AK5:AN6"/>
    <mergeCell ref="AT5:AT6"/>
    <mergeCell ref="S5:S6"/>
    <mergeCell ref="T5:T6"/>
    <mergeCell ref="U5:U6"/>
    <mergeCell ref="AO5:AO6"/>
    <mergeCell ref="M7:P7"/>
    <mergeCell ref="Y7:AB7"/>
    <mergeCell ref="AK7:AN7"/>
    <mergeCell ref="AW7:AZ7"/>
    <mergeCell ref="AS5:AS6"/>
    <mergeCell ref="K8:K9"/>
    <mergeCell ref="M8:P9"/>
    <mergeCell ref="W8:W9"/>
    <mergeCell ref="Y8:AB9"/>
    <mergeCell ref="AH8:AH9"/>
    <mergeCell ref="S8:S9"/>
    <mergeCell ref="T8:T9"/>
    <mergeCell ref="U8:U9"/>
    <mergeCell ref="V8:V9"/>
    <mergeCell ref="BC8:BC9"/>
    <mergeCell ref="BB8:BB9"/>
    <mergeCell ref="AJ8:AJ9"/>
    <mergeCell ref="AO8:AO9"/>
    <mergeCell ref="AP8:AP9"/>
    <mergeCell ref="AQ8:AQ9"/>
    <mergeCell ref="K10:K11"/>
    <mergeCell ref="M10:P11"/>
    <mergeCell ref="W10:W11"/>
    <mergeCell ref="Y10:AB11"/>
    <mergeCell ref="AH10:AH11"/>
    <mergeCell ref="AK10:AN11"/>
    <mergeCell ref="V10:V11"/>
    <mergeCell ref="L10:L11"/>
    <mergeCell ref="Q10:Q11"/>
    <mergeCell ref="R10:R11"/>
    <mergeCell ref="AT10:AT11"/>
    <mergeCell ref="AW10:AZ11"/>
    <mergeCell ref="BC10:BC11"/>
    <mergeCell ref="M12:P12"/>
    <mergeCell ref="Y12:AB12"/>
    <mergeCell ref="AK12:AN12"/>
    <mergeCell ref="AW12:AZ12"/>
    <mergeCell ref="AU10:AU11"/>
    <mergeCell ref="AV10:AV11"/>
    <mergeCell ref="BA10:BA11"/>
    <mergeCell ref="K13:K14"/>
    <mergeCell ref="M13:P14"/>
    <mergeCell ref="W13:W14"/>
    <mergeCell ref="Y13:AB14"/>
    <mergeCell ref="AH13:AH14"/>
    <mergeCell ref="AK13:AN14"/>
    <mergeCell ref="X13:X14"/>
    <mergeCell ref="AC13:AC14"/>
    <mergeCell ref="AD13:AD14"/>
    <mergeCell ref="AE13:AE14"/>
    <mergeCell ref="BC13:BC14"/>
    <mergeCell ref="K15:K16"/>
    <mergeCell ref="M15:P16"/>
    <mergeCell ref="W15:W16"/>
    <mergeCell ref="Y15:AB16"/>
    <mergeCell ref="AH15:AH16"/>
    <mergeCell ref="AK15:AN16"/>
    <mergeCell ref="AT15:AT16"/>
    <mergeCell ref="AW15:AZ16"/>
    <mergeCell ref="BC15:BC16"/>
    <mergeCell ref="Y17:AB17"/>
    <mergeCell ref="AK17:AN17"/>
    <mergeCell ref="AW17:AZ17"/>
    <mergeCell ref="K20:K21"/>
    <mergeCell ref="M20:P21"/>
    <mergeCell ref="W20:W21"/>
    <mergeCell ref="Y20:AB21"/>
    <mergeCell ref="AH20:AH21"/>
    <mergeCell ref="AK20:AN21"/>
    <mergeCell ref="AW20:AZ21"/>
    <mergeCell ref="BC20:BC21"/>
    <mergeCell ref="BC22:BC23"/>
    <mergeCell ref="K24:K25"/>
    <mergeCell ref="M24:P25"/>
    <mergeCell ref="W24:W25"/>
    <mergeCell ref="Y24:AB25"/>
    <mergeCell ref="AH24:AH25"/>
    <mergeCell ref="AK24:AN25"/>
    <mergeCell ref="AT24:AT25"/>
    <mergeCell ref="BB20:BB21"/>
    <mergeCell ref="BC24:BC25"/>
    <mergeCell ref="M26:P26"/>
    <mergeCell ref="Y26:AB26"/>
    <mergeCell ref="AK26:AN26"/>
    <mergeCell ref="AW26:AZ26"/>
    <mergeCell ref="Y30:AJ30"/>
    <mergeCell ref="AQ24:AQ25"/>
    <mergeCell ref="AF24:AF25"/>
    <mergeCell ref="AG24:AG25"/>
    <mergeCell ref="S24:S25"/>
    <mergeCell ref="AL31:AL32"/>
    <mergeCell ref="AM31:AN31"/>
    <mergeCell ref="AH31:AH32"/>
    <mergeCell ref="AK31:AK32"/>
    <mergeCell ref="AE31:AE32"/>
    <mergeCell ref="AF31:AF32"/>
    <mergeCell ref="AX31:AX32"/>
    <mergeCell ref="AY31:AZ31"/>
    <mergeCell ref="BD31:BD32"/>
    <mergeCell ref="K38:K39"/>
    <mergeCell ref="M38:P39"/>
    <mergeCell ref="W38:W39"/>
    <mergeCell ref="Y38:AB39"/>
    <mergeCell ref="AH38:AH39"/>
    <mergeCell ref="AK38:AN39"/>
    <mergeCell ref="N31:N32"/>
    <mergeCell ref="AT38:AT39"/>
    <mergeCell ref="AW38:AZ39"/>
    <mergeCell ref="BC38:BC39"/>
    <mergeCell ref="BC40:BC41"/>
    <mergeCell ref="BC42:BC43"/>
    <mergeCell ref="AV40:AV41"/>
    <mergeCell ref="BA40:BA41"/>
    <mergeCell ref="BB40:BB41"/>
    <mergeCell ref="AT40:AT41"/>
    <mergeCell ref="AW40:AW41"/>
    <mergeCell ref="M47:P47"/>
    <mergeCell ref="Y47:AB47"/>
    <mergeCell ref="AK47:AN47"/>
    <mergeCell ref="AW47:AZ47"/>
    <mergeCell ref="M48:P48"/>
    <mergeCell ref="Y48:AB48"/>
    <mergeCell ref="AK48:AN48"/>
    <mergeCell ref="AW48:AZ48"/>
  </mergeCells>
  <printOptions/>
  <pageMargins left="0.1968503937007874" right="0.1968503937007874" top="0.31" bottom="0.26" header="0.2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6">
      <selection activeCell="G52" sqref="G52:G54"/>
    </sheetView>
  </sheetViews>
  <sheetFormatPr defaultColWidth="9.140625" defaultRowHeight="12.75"/>
  <cols>
    <col min="1" max="1" width="53.140625" style="6" customWidth="1"/>
    <col min="2" max="2" width="14.7109375" style="7" customWidth="1"/>
    <col min="3" max="4" width="5.7109375" style="6" customWidth="1"/>
    <col min="5" max="7" width="10.8515625" style="6" customWidth="1"/>
    <col min="8" max="8" width="9.140625" style="6" customWidth="1"/>
    <col min="9" max="9" width="10.140625" style="6" bestFit="1" customWidth="1"/>
    <col min="10" max="16384" width="9.140625" style="6" customWidth="1"/>
  </cols>
  <sheetData>
    <row r="1" spans="1:9" ht="18" customHeight="1">
      <c r="A1" s="4"/>
      <c r="I1" s="40" t="s">
        <v>103</v>
      </c>
    </row>
    <row r="2" spans="1:9" ht="18" customHeight="1">
      <c r="A2" s="4"/>
      <c r="I2" s="19" t="s">
        <v>48</v>
      </c>
    </row>
    <row r="3" spans="1:12" ht="18" customHeight="1">
      <c r="A3" s="4" t="s">
        <v>88</v>
      </c>
      <c r="G3" s="51"/>
      <c r="H3" s="51"/>
      <c r="J3" s="56"/>
      <c r="K3" s="56"/>
      <c r="L3" s="56"/>
    </row>
    <row r="4" spans="1:7" s="8" customFormat="1" ht="12.75" customHeight="1">
      <c r="A4" s="117" t="s">
        <v>10</v>
      </c>
      <c r="B4" s="96" t="s">
        <v>11</v>
      </c>
      <c r="C4" s="97" t="s">
        <v>12</v>
      </c>
      <c r="D4" s="97"/>
      <c r="E4" s="96" t="s">
        <v>13</v>
      </c>
      <c r="F4" s="134" t="s">
        <v>86</v>
      </c>
      <c r="G4" s="98" t="s">
        <v>34</v>
      </c>
    </row>
    <row r="5" spans="1:7" s="7" customFormat="1" ht="24.75" customHeight="1">
      <c r="A5" s="117"/>
      <c r="B5" s="96"/>
      <c r="C5" s="15" t="s">
        <v>14</v>
      </c>
      <c r="D5" s="15" t="s">
        <v>15</v>
      </c>
      <c r="E5" s="96"/>
      <c r="F5" s="134"/>
      <c r="G5" s="98"/>
    </row>
    <row r="6" spans="1:7" s="5" customFormat="1" ht="15" customHeight="1">
      <c r="A6" s="111" t="s">
        <v>16</v>
      </c>
      <c r="B6" s="111"/>
      <c r="C6" s="111"/>
      <c r="D6" s="111"/>
      <c r="E6" s="100">
        <f>+E8+E9</f>
        <v>103354283</v>
      </c>
      <c r="F6" s="9">
        <f>SUM(F8,F9)</f>
        <v>19500562</v>
      </c>
      <c r="G6" s="17">
        <f>SUM(G8,G9)</f>
        <v>400957</v>
      </c>
    </row>
    <row r="7" spans="1:9" s="5" customFormat="1" ht="15" customHeight="1">
      <c r="A7" s="111"/>
      <c r="B7" s="111"/>
      <c r="C7" s="111"/>
      <c r="D7" s="111"/>
      <c r="E7" s="100"/>
      <c r="F7" s="9">
        <f>SUM(F10)</f>
        <v>24347515</v>
      </c>
      <c r="G7" s="17">
        <f>SUM(G10)</f>
        <v>115450</v>
      </c>
      <c r="I7" s="22"/>
    </row>
    <row r="8" spans="1:7" s="2" customFormat="1" ht="15" customHeight="1">
      <c r="A8" s="92" t="s">
        <v>17</v>
      </c>
      <c r="B8" s="92"/>
      <c r="C8" s="92"/>
      <c r="D8" s="92"/>
      <c r="E8" s="10">
        <f>+E13+E27+E49</f>
        <v>1213934</v>
      </c>
      <c r="F8" s="10">
        <f>+F13+F27+F49</f>
        <v>924377</v>
      </c>
      <c r="G8" s="18">
        <f>SUM(G13,G27,G49)</f>
        <v>0</v>
      </c>
    </row>
    <row r="9" spans="1:7" s="2" customFormat="1" ht="15" customHeight="1">
      <c r="A9" s="92" t="s">
        <v>18</v>
      </c>
      <c r="B9" s="92"/>
      <c r="C9" s="92"/>
      <c r="D9" s="92"/>
      <c r="E9" s="93">
        <f>+E14+E39</f>
        <v>102140349</v>
      </c>
      <c r="F9" s="10">
        <f>SUM(F14,F39)</f>
        <v>18576185</v>
      </c>
      <c r="G9" s="18">
        <f>SUM(G14,G39)</f>
        <v>400957</v>
      </c>
    </row>
    <row r="10" spans="1:7" s="2" customFormat="1" ht="15" customHeight="1">
      <c r="A10" s="92"/>
      <c r="B10" s="92"/>
      <c r="C10" s="92"/>
      <c r="D10" s="92"/>
      <c r="E10" s="93"/>
      <c r="F10" s="10">
        <f>SUM(F40,F15)</f>
        <v>24347515</v>
      </c>
      <c r="G10" s="18">
        <f>SUM(G15,G40)</f>
        <v>115450</v>
      </c>
    </row>
    <row r="11" spans="1:7" s="13" customFormat="1" ht="15" customHeight="1">
      <c r="A11" s="109" t="s">
        <v>19</v>
      </c>
      <c r="B11" s="109"/>
      <c r="C11" s="109"/>
      <c r="D11" s="109"/>
      <c r="E11" s="105">
        <f>SUM(E13:E15)</f>
        <v>81807462</v>
      </c>
      <c r="F11" s="12">
        <f>SUM(F13,F14)</f>
        <v>1234520</v>
      </c>
      <c r="G11" s="17">
        <f>SUM(G13,G14)</f>
        <v>0</v>
      </c>
    </row>
    <row r="12" spans="1:7" s="13" customFormat="1" ht="15" customHeight="1">
      <c r="A12" s="109"/>
      <c r="B12" s="109"/>
      <c r="C12" s="109"/>
      <c r="D12" s="109"/>
      <c r="E12" s="105"/>
      <c r="F12" s="12">
        <f>SUM(F15)</f>
        <v>23600000</v>
      </c>
      <c r="G12" s="17">
        <f>SUM(G15)</f>
        <v>0</v>
      </c>
    </row>
    <row r="13" spans="1:7" s="2" customFormat="1" ht="15" customHeight="1">
      <c r="A13" s="92" t="s">
        <v>17</v>
      </c>
      <c r="B13" s="92"/>
      <c r="C13" s="92"/>
      <c r="D13" s="92"/>
      <c r="E13" s="10">
        <f>+E18</f>
        <v>157592</v>
      </c>
      <c r="F13" s="10">
        <f>+F18</f>
        <v>62120</v>
      </c>
      <c r="G13" s="18">
        <f>SUM(G18)</f>
        <v>0</v>
      </c>
    </row>
    <row r="14" spans="1:7" s="2" customFormat="1" ht="15" customHeight="1">
      <c r="A14" s="92" t="s">
        <v>18</v>
      </c>
      <c r="B14" s="92"/>
      <c r="C14" s="92"/>
      <c r="D14" s="92"/>
      <c r="E14" s="93">
        <f>+E21</f>
        <v>81649870</v>
      </c>
      <c r="F14" s="10">
        <f>SUM(F21)</f>
        <v>1172400</v>
      </c>
      <c r="G14" s="18">
        <f>SUM(G21)</f>
        <v>0</v>
      </c>
    </row>
    <row r="15" spans="1:7" s="2" customFormat="1" ht="15" customHeight="1">
      <c r="A15" s="92"/>
      <c r="B15" s="92"/>
      <c r="C15" s="92"/>
      <c r="D15" s="92"/>
      <c r="E15" s="93"/>
      <c r="F15" s="10">
        <f>SUM(F22)</f>
        <v>23600000</v>
      </c>
      <c r="G15" s="18">
        <f>SUM(G17)</f>
        <v>0</v>
      </c>
    </row>
    <row r="16" spans="1:7" s="13" customFormat="1" ht="15" customHeight="1">
      <c r="A16" s="107" t="s">
        <v>20</v>
      </c>
      <c r="B16" s="107"/>
      <c r="C16" s="107"/>
      <c r="D16" s="107"/>
      <c r="E16" s="105">
        <f>+E18+E21</f>
        <v>81807462</v>
      </c>
      <c r="F16" s="12">
        <f>+F18+F21</f>
        <v>1234520</v>
      </c>
      <c r="G16" s="17">
        <f>SUM(G18,G21)</f>
        <v>0</v>
      </c>
    </row>
    <row r="17" spans="1:7" s="13" customFormat="1" ht="15" customHeight="1">
      <c r="A17" s="107"/>
      <c r="B17" s="107"/>
      <c r="C17" s="107"/>
      <c r="D17" s="107"/>
      <c r="E17" s="105"/>
      <c r="F17" s="12">
        <f>SUM(F22)</f>
        <v>23600000</v>
      </c>
      <c r="G17" s="17">
        <f>SUM(G22)</f>
        <v>0</v>
      </c>
    </row>
    <row r="18" spans="1:7" s="2" customFormat="1" ht="15" customHeight="1">
      <c r="A18" s="92" t="s">
        <v>21</v>
      </c>
      <c r="B18" s="92"/>
      <c r="C18" s="92"/>
      <c r="D18" s="92"/>
      <c r="E18" s="10">
        <f>SUM(E20,E19)</f>
        <v>157592</v>
      </c>
      <c r="F18" s="10">
        <f>SUM(F20,F19)</f>
        <v>62120</v>
      </c>
      <c r="G18" s="58">
        <f>SUM(G20,G19)</f>
        <v>0</v>
      </c>
    </row>
    <row r="19" spans="1:7" s="2" customFormat="1" ht="25.5" customHeight="1">
      <c r="A19" s="53" t="s">
        <v>22</v>
      </c>
      <c r="B19" s="27" t="s">
        <v>23</v>
      </c>
      <c r="C19" s="50">
        <v>2010</v>
      </c>
      <c r="D19" s="54">
        <v>2012</v>
      </c>
      <c r="E19" s="49">
        <f>SUM('Zał.2Przedsięwzięcia'!E18)</f>
        <v>77000</v>
      </c>
      <c r="F19" s="28">
        <f>SUM('Zał.2Przedsięwzięcia'!F18)</f>
        <v>16000</v>
      </c>
      <c r="G19" s="59">
        <v>0</v>
      </c>
    </row>
    <row r="20" spans="1:7" s="2" customFormat="1" ht="37.5" customHeight="1">
      <c r="A20" s="53" t="s">
        <v>43</v>
      </c>
      <c r="B20" s="27" t="s">
        <v>40</v>
      </c>
      <c r="C20" s="50">
        <v>2011</v>
      </c>
      <c r="D20" s="54">
        <v>2013</v>
      </c>
      <c r="E20" s="49">
        <f>SUM('Zał.2Przedsięwzięcia'!E19)</f>
        <v>80592</v>
      </c>
      <c r="F20" s="28">
        <f>SUM('Zał.2Przedsięwzięcia'!F19:G19)</f>
        <v>46120</v>
      </c>
      <c r="G20" s="59">
        <v>0</v>
      </c>
    </row>
    <row r="21" spans="1:7" s="2" customFormat="1" ht="15" customHeight="1">
      <c r="A21" s="92" t="s">
        <v>24</v>
      </c>
      <c r="B21" s="92"/>
      <c r="C21" s="92"/>
      <c r="D21" s="92"/>
      <c r="E21" s="93">
        <f>+E23</f>
        <v>81649870</v>
      </c>
      <c r="F21" s="10">
        <f>SUM(F23)</f>
        <v>1172400</v>
      </c>
      <c r="G21" s="60">
        <f>SUM(G23)</f>
        <v>0</v>
      </c>
    </row>
    <row r="22" spans="1:7" s="2" customFormat="1" ht="15" customHeight="1">
      <c r="A22" s="92"/>
      <c r="B22" s="92"/>
      <c r="C22" s="92"/>
      <c r="D22" s="92"/>
      <c r="E22" s="93"/>
      <c r="F22" s="10">
        <f>SUM(F24)</f>
        <v>23600000</v>
      </c>
      <c r="G22" s="60">
        <f>SUM(G24)</f>
        <v>0</v>
      </c>
    </row>
    <row r="23" spans="1:7" s="2" customFormat="1" ht="24.75" customHeight="1">
      <c r="A23" s="116" t="s">
        <v>25</v>
      </c>
      <c r="B23" s="113" t="s">
        <v>26</v>
      </c>
      <c r="C23" s="113">
        <v>2004</v>
      </c>
      <c r="D23" s="113">
        <v>2013</v>
      </c>
      <c r="E23" s="94">
        <f>SUM('Zał.2Przedsięwzięcia'!E22)</f>
        <v>81649870</v>
      </c>
      <c r="F23" s="49">
        <f>SUM('Zał.2Przedsięwzięcia'!F22:G22)</f>
        <v>1172400</v>
      </c>
      <c r="G23" s="59">
        <v>0</v>
      </c>
    </row>
    <row r="24" spans="1:7" s="2" customFormat="1" ht="24.75" customHeight="1">
      <c r="A24" s="116"/>
      <c r="B24" s="113"/>
      <c r="C24" s="113"/>
      <c r="D24" s="113"/>
      <c r="E24" s="94"/>
      <c r="F24" s="49">
        <f>SUM('Zał.2Przedsięwzięcia'!F23:G23)</f>
        <v>23600000</v>
      </c>
      <c r="G24" s="30">
        <v>0</v>
      </c>
    </row>
    <row r="25" spans="1:7" s="5" customFormat="1" ht="19.5" customHeight="1">
      <c r="A25" s="104" t="s">
        <v>27</v>
      </c>
      <c r="B25" s="104"/>
      <c r="C25" s="104"/>
      <c r="D25" s="104"/>
      <c r="E25" s="100">
        <f>+E27+E39</f>
        <v>20760767</v>
      </c>
      <c r="F25" s="9">
        <f>SUM(F27,F39)</f>
        <v>17520442</v>
      </c>
      <c r="G25" s="17">
        <f>SUM(G27,G39)</f>
        <v>400957</v>
      </c>
    </row>
    <row r="26" spans="1:8" s="5" customFormat="1" ht="19.5" customHeight="1">
      <c r="A26" s="104"/>
      <c r="B26" s="104"/>
      <c r="C26" s="104"/>
      <c r="D26" s="104"/>
      <c r="E26" s="100"/>
      <c r="F26" s="9">
        <f>SUM(F40)</f>
        <v>747515</v>
      </c>
      <c r="G26" s="17">
        <f>SUM(G40)</f>
        <v>115450</v>
      </c>
      <c r="H26" s="22"/>
    </row>
    <row r="27" spans="1:7" s="2" customFormat="1" ht="15" customHeight="1">
      <c r="A27" s="92" t="s">
        <v>17</v>
      </c>
      <c r="B27" s="92"/>
      <c r="C27" s="92"/>
      <c r="D27" s="92"/>
      <c r="E27" s="10">
        <f>SUM(E28,E29,E34,E35,E37,E30,E36,E38)</f>
        <v>270288</v>
      </c>
      <c r="F27" s="10">
        <f>SUM(F28,F29,F34,F35,F37,F30,F36,F38)</f>
        <v>116657</v>
      </c>
      <c r="G27" s="58">
        <f>SUM(G28,G29,G34,G35,G37,G30,G36,G38)</f>
        <v>0</v>
      </c>
    </row>
    <row r="28" spans="1:7" s="2" customFormat="1" ht="27" customHeight="1">
      <c r="A28" s="52" t="s">
        <v>28</v>
      </c>
      <c r="B28" s="50" t="s">
        <v>26</v>
      </c>
      <c r="C28" s="50">
        <v>2011</v>
      </c>
      <c r="D28" s="50">
        <v>2014</v>
      </c>
      <c r="E28" s="49">
        <f>SUM('Zał.2Przedsięwzięcia'!E27)</f>
        <v>7900</v>
      </c>
      <c r="F28" s="49">
        <f>SUM('Zał.2Przedsięwzięcia'!F27:H27)</f>
        <v>6000</v>
      </c>
      <c r="G28" s="59">
        <v>0</v>
      </c>
    </row>
    <row r="29" spans="1:7" s="2" customFormat="1" ht="27" customHeight="1">
      <c r="A29" s="53" t="s">
        <v>29</v>
      </c>
      <c r="B29" s="54" t="s">
        <v>26</v>
      </c>
      <c r="C29" s="54">
        <v>2010</v>
      </c>
      <c r="D29" s="54">
        <v>2012</v>
      </c>
      <c r="E29" s="55">
        <f>SUM('Zał.2Przedsięwzięcia'!E28)</f>
        <v>150000</v>
      </c>
      <c r="F29" s="55">
        <f>SUM('Zał.2Przedsięwzięcia'!F28)</f>
        <v>50000</v>
      </c>
      <c r="G29" s="61">
        <v>0</v>
      </c>
    </row>
    <row r="30" spans="1:9" s="2" customFormat="1" ht="25.5" customHeight="1">
      <c r="A30" s="31" t="s">
        <v>37</v>
      </c>
      <c r="B30" s="32" t="s">
        <v>26</v>
      </c>
      <c r="C30" s="32">
        <v>2010</v>
      </c>
      <c r="D30" s="32">
        <v>2013</v>
      </c>
      <c r="E30" s="33">
        <f>SUM('Zał.2Przedsięwzięcia'!E29)</f>
        <v>18336</v>
      </c>
      <c r="F30" s="33">
        <f>SUM('Zał.2Przedsięwzięcia'!F29:G29)</f>
        <v>2952</v>
      </c>
      <c r="G30" s="35">
        <v>0</v>
      </c>
      <c r="H30" s="20"/>
      <c r="I30" s="14"/>
    </row>
    <row r="31" spans="1:9" s="1" customFormat="1" ht="16.5" customHeight="1">
      <c r="A31" s="114" t="s">
        <v>4</v>
      </c>
      <c r="B31" s="135"/>
      <c r="C31" s="135"/>
      <c r="D31" s="135"/>
      <c r="E31" s="135"/>
      <c r="F31" s="135"/>
      <c r="G31" s="135"/>
      <c r="H31" s="135"/>
      <c r="I31" s="135"/>
    </row>
    <row r="32" spans="1:7" s="8" customFormat="1" ht="12.75" customHeight="1">
      <c r="A32" s="117" t="s">
        <v>10</v>
      </c>
      <c r="B32" s="96" t="s">
        <v>11</v>
      </c>
      <c r="C32" s="97" t="s">
        <v>12</v>
      </c>
      <c r="D32" s="97"/>
      <c r="E32" s="96" t="s">
        <v>13</v>
      </c>
      <c r="F32" s="134" t="s">
        <v>86</v>
      </c>
      <c r="G32" s="98" t="s">
        <v>34</v>
      </c>
    </row>
    <row r="33" spans="1:7" s="7" customFormat="1" ht="24.75" customHeight="1">
      <c r="A33" s="117"/>
      <c r="B33" s="96"/>
      <c r="C33" s="15" t="s">
        <v>14</v>
      </c>
      <c r="D33" s="15" t="s">
        <v>15</v>
      </c>
      <c r="E33" s="96"/>
      <c r="F33" s="134"/>
      <c r="G33" s="98"/>
    </row>
    <row r="34" spans="1:7" s="2" customFormat="1" ht="37.5" customHeight="1">
      <c r="A34" s="36" t="s">
        <v>30</v>
      </c>
      <c r="B34" s="37" t="s">
        <v>26</v>
      </c>
      <c r="C34" s="37">
        <v>2010</v>
      </c>
      <c r="D34" s="37">
        <v>2012</v>
      </c>
      <c r="E34" s="29">
        <f>SUM('Zał.2Przedsięwzięcia'!E33)</f>
        <v>16500</v>
      </c>
      <c r="F34" s="29">
        <f>SUM('Zał.2Przedsięwzięcia'!F33)</f>
        <v>6000</v>
      </c>
      <c r="G34" s="62">
        <v>0</v>
      </c>
    </row>
    <row r="35" spans="1:7" s="2" customFormat="1" ht="37.5" customHeight="1">
      <c r="A35" s="52" t="s">
        <v>38</v>
      </c>
      <c r="B35" s="50" t="s">
        <v>26</v>
      </c>
      <c r="C35" s="50">
        <v>2010</v>
      </c>
      <c r="D35" s="50">
        <v>2013</v>
      </c>
      <c r="E35" s="49">
        <f>SUM('Zał.2Przedsięwzięcia'!E34)</f>
        <v>6632</v>
      </c>
      <c r="F35" s="49">
        <f>SUM('Zał.2Przedsięwzięcia'!F34:G34)</f>
        <v>3137</v>
      </c>
      <c r="G35" s="59">
        <v>0</v>
      </c>
    </row>
    <row r="36" spans="1:7" s="2" customFormat="1" ht="37.5" customHeight="1">
      <c r="A36" s="52" t="s">
        <v>39</v>
      </c>
      <c r="B36" s="50" t="s">
        <v>26</v>
      </c>
      <c r="C36" s="50">
        <v>2010</v>
      </c>
      <c r="D36" s="50">
        <v>2013</v>
      </c>
      <c r="E36" s="49">
        <f>SUM('Zał.2Przedsięwzięcia'!E35)</f>
        <v>4420</v>
      </c>
      <c r="F36" s="49">
        <f>SUM('Zał.2Przedsięwzięcia'!F35:G35)</f>
        <v>1968</v>
      </c>
      <c r="G36" s="59">
        <v>0</v>
      </c>
    </row>
    <row r="37" spans="1:9" s="2" customFormat="1" ht="37.5" customHeight="1">
      <c r="A37" s="52" t="s">
        <v>36</v>
      </c>
      <c r="B37" s="50" t="s">
        <v>26</v>
      </c>
      <c r="C37" s="50">
        <v>2011</v>
      </c>
      <c r="D37" s="50">
        <v>2012</v>
      </c>
      <c r="E37" s="49">
        <f>SUM('Zał.2Przedsięwzięcia'!E36)</f>
        <v>22000</v>
      </c>
      <c r="F37" s="49">
        <f>SUM('Zał.2Przedsięwzięcia'!F36)</f>
        <v>11000</v>
      </c>
      <c r="G37" s="39">
        <v>0</v>
      </c>
      <c r="H37" s="20"/>
      <c r="I37" s="14"/>
    </row>
    <row r="38" spans="1:9" s="2" customFormat="1" ht="50.25" customHeight="1">
      <c r="A38" s="52" t="s">
        <v>87</v>
      </c>
      <c r="B38" s="50" t="s">
        <v>26</v>
      </c>
      <c r="C38" s="50">
        <v>2011</v>
      </c>
      <c r="D38" s="50">
        <v>2012</v>
      </c>
      <c r="E38" s="49">
        <f>SUM('Zał.2Przedsięwzięcia'!E37)</f>
        <v>44500</v>
      </c>
      <c r="F38" s="49">
        <f>SUM('Zał.2Przedsięwzięcia'!F37)</f>
        <v>35600</v>
      </c>
      <c r="G38" s="59">
        <v>0</v>
      </c>
      <c r="H38" s="20"/>
      <c r="I38" s="14"/>
    </row>
    <row r="39" spans="1:9" s="2" customFormat="1" ht="15" customHeight="1">
      <c r="A39" s="92" t="s">
        <v>18</v>
      </c>
      <c r="B39" s="92"/>
      <c r="C39" s="92"/>
      <c r="D39" s="92"/>
      <c r="E39" s="93">
        <f>SUM(E41,E43,E45,E46)</f>
        <v>20490479</v>
      </c>
      <c r="F39" s="10">
        <f>SUM(F41,F43,F45,F46)</f>
        <v>17403785</v>
      </c>
      <c r="G39" s="60">
        <f>SUM(G41,G43,G45,G46)</f>
        <v>400957</v>
      </c>
      <c r="I39" s="21"/>
    </row>
    <row r="40" spans="1:7" s="2" customFormat="1" ht="15" customHeight="1">
      <c r="A40" s="92"/>
      <c r="B40" s="92"/>
      <c r="C40" s="92"/>
      <c r="D40" s="92"/>
      <c r="E40" s="93"/>
      <c r="F40" s="10">
        <f>SUM(F42,F44,F47)</f>
        <v>747515</v>
      </c>
      <c r="G40" s="60">
        <f>SUM(G42,G44,G47)</f>
        <v>115450</v>
      </c>
    </row>
    <row r="41" spans="1:7" s="2" customFormat="1" ht="15" customHeight="1">
      <c r="A41" s="116" t="s">
        <v>31</v>
      </c>
      <c r="B41" s="113" t="s">
        <v>26</v>
      </c>
      <c r="C41" s="113">
        <v>2009</v>
      </c>
      <c r="D41" s="113">
        <v>2012</v>
      </c>
      <c r="E41" s="94">
        <f>SUM('Zał.2Przedsięwzięcia'!E40)</f>
        <v>1120882</v>
      </c>
      <c r="F41" s="49">
        <f>SUM('Zał.2Przedsięwzięcia'!F40)</f>
        <v>391640</v>
      </c>
      <c r="G41" s="59">
        <v>0</v>
      </c>
    </row>
    <row r="42" spans="1:7" s="2" customFormat="1" ht="15" customHeight="1">
      <c r="A42" s="116"/>
      <c r="B42" s="113"/>
      <c r="C42" s="113"/>
      <c r="D42" s="113"/>
      <c r="E42" s="94"/>
      <c r="F42" s="49">
        <f>SUM('Zał.2Przedsięwzięcia'!F41)</f>
        <v>313642</v>
      </c>
      <c r="G42" s="59">
        <v>0</v>
      </c>
    </row>
    <row r="43" spans="1:7" s="2" customFormat="1" ht="15" customHeight="1">
      <c r="A43" s="116" t="s">
        <v>42</v>
      </c>
      <c r="B43" s="113" t="s">
        <v>26</v>
      </c>
      <c r="C43" s="113">
        <v>2009</v>
      </c>
      <c r="D43" s="113">
        <v>2012</v>
      </c>
      <c r="E43" s="94">
        <f>SUM('Zał.2Przedsięwzięcia'!E42)</f>
        <v>1056418</v>
      </c>
      <c r="F43" s="49">
        <f>SUM('Zał.2Przedsięwzięcia'!F42)</f>
        <v>394195</v>
      </c>
      <c r="G43" s="59">
        <v>0</v>
      </c>
    </row>
    <row r="44" spans="1:7" s="2" customFormat="1" ht="15" customHeight="1">
      <c r="A44" s="116"/>
      <c r="B44" s="113"/>
      <c r="C44" s="113"/>
      <c r="D44" s="113"/>
      <c r="E44" s="94"/>
      <c r="F44" s="49">
        <f>SUM('Zał.2Przedsięwzięcia'!F43)</f>
        <v>318423</v>
      </c>
      <c r="G44" s="59">
        <v>0</v>
      </c>
    </row>
    <row r="45" spans="1:9" ht="36" customHeight="1">
      <c r="A45" s="52" t="s">
        <v>35</v>
      </c>
      <c r="B45" s="50" t="s">
        <v>26</v>
      </c>
      <c r="C45" s="50">
        <v>2004</v>
      </c>
      <c r="D45" s="50">
        <v>2027</v>
      </c>
      <c r="E45" s="49">
        <f>SUM('Zał.2Przedsięwzięcia'!E44)</f>
        <v>18010079</v>
      </c>
      <c r="F45" s="49">
        <f>SUM('Zał.2Przedsięwzięcia'!F44:L44,'Zał.2Przedsięwzięcia'!Q44:X44,'Zał.2Przedsięwzięcia'!AC44)</f>
        <v>16442500</v>
      </c>
      <c r="G45" s="63">
        <v>225507</v>
      </c>
      <c r="H45" s="14"/>
      <c r="I45" s="14"/>
    </row>
    <row r="46" spans="1:9" ht="18" customHeight="1">
      <c r="A46" s="119" t="s">
        <v>83</v>
      </c>
      <c r="B46" s="121" t="s">
        <v>26</v>
      </c>
      <c r="C46" s="121">
        <v>2010</v>
      </c>
      <c r="D46" s="121">
        <v>2012</v>
      </c>
      <c r="E46" s="123">
        <f>SUM('Zał.2Przedsięwzięcia'!E45)</f>
        <v>303100</v>
      </c>
      <c r="F46" s="49">
        <f>SUM('Zał.2Przedsięwzięcia'!F45)</f>
        <v>175450</v>
      </c>
      <c r="G46" s="63">
        <v>175450</v>
      </c>
      <c r="H46" s="14"/>
      <c r="I46" s="14"/>
    </row>
    <row r="47" spans="1:9" ht="18" customHeight="1">
      <c r="A47" s="132"/>
      <c r="B47" s="133"/>
      <c r="C47" s="133"/>
      <c r="D47" s="133"/>
      <c r="E47" s="124"/>
      <c r="F47" s="29">
        <f>SUM('Zał.2Przedsięwzięcia'!F46)</f>
        <v>115450</v>
      </c>
      <c r="G47" s="63">
        <v>115450</v>
      </c>
      <c r="H47" s="14"/>
      <c r="I47" s="14"/>
    </row>
    <row r="48" spans="1:7" s="5" customFormat="1" ht="15" customHeight="1">
      <c r="A48" s="90" t="s">
        <v>32</v>
      </c>
      <c r="B48" s="90"/>
      <c r="C48" s="90"/>
      <c r="D48" s="90"/>
      <c r="E48" s="16">
        <f>+E49</f>
        <v>786054</v>
      </c>
      <c r="F48" s="16">
        <f>+F49</f>
        <v>745600</v>
      </c>
      <c r="G48" s="17">
        <f>SUM(G49)</f>
        <v>0</v>
      </c>
    </row>
    <row r="49" spans="1:7" s="2" customFormat="1" ht="15" customHeight="1">
      <c r="A49" s="92" t="s">
        <v>17</v>
      </c>
      <c r="B49" s="92"/>
      <c r="C49" s="92"/>
      <c r="D49" s="92"/>
      <c r="E49" s="10">
        <f>SUM(E50)</f>
        <v>786054</v>
      </c>
      <c r="F49" s="10">
        <f>SUM(F50)</f>
        <v>745600</v>
      </c>
      <c r="G49" s="18">
        <f>SUM(G50)</f>
        <v>0</v>
      </c>
    </row>
    <row r="50" spans="1:7" s="2" customFormat="1" ht="48" customHeight="1">
      <c r="A50" s="31" t="s">
        <v>33</v>
      </c>
      <c r="B50" s="32" t="s">
        <v>26</v>
      </c>
      <c r="C50" s="32">
        <v>1999</v>
      </c>
      <c r="D50" s="32">
        <v>2045</v>
      </c>
      <c r="E50" s="33">
        <f>SUM('Zał.2Przedsięwzięcia'!E49)</f>
        <v>786054</v>
      </c>
      <c r="F50" s="33">
        <f>SUM('Zał.2Przedsięwzięcia'!F49:L49,'Zał.2Przedsięwzięcia'!Q49:X49,'Zał.2Przedsięwzięcia'!AC49:AJ49,'Zał.2Przedsięwzięcia'!AO49:AV49,'Zał.2Przedsięwzięcia'!BA49:BC49)</f>
        <v>745600</v>
      </c>
      <c r="G50" s="35">
        <v>0</v>
      </c>
    </row>
    <row r="51" spans="1:6" ht="12.75">
      <c r="A51" s="26"/>
      <c r="C51" s="25"/>
      <c r="D51" s="24"/>
      <c r="E51" s="24"/>
      <c r="F51" s="24"/>
    </row>
    <row r="52" spans="1:7" ht="15">
      <c r="A52" s="26"/>
      <c r="C52" s="25"/>
      <c r="D52" s="23"/>
      <c r="E52" s="24"/>
      <c r="F52" s="24"/>
      <c r="G52" s="86" t="s">
        <v>105</v>
      </c>
    </row>
    <row r="53" spans="1:7" ht="15">
      <c r="A53" s="26"/>
      <c r="C53"/>
      <c r="G53" s="86"/>
    </row>
    <row r="54" ht="15">
      <c r="G54" s="86" t="s">
        <v>106</v>
      </c>
    </row>
    <row r="55" spans="5:6" ht="12.75">
      <c r="E55" s="57"/>
      <c r="F55" s="57"/>
    </row>
    <row r="57" ht="12.75">
      <c r="F57" s="57"/>
    </row>
    <row r="58" ht="12.75">
      <c r="F58" s="57"/>
    </row>
    <row r="59" ht="12.75">
      <c r="F59" s="57"/>
    </row>
    <row r="60" ht="12.75">
      <c r="F60" s="57"/>
    </row>
    <row r="61" ht="12.75">
      <c r="F61" s="57"/>
    </row>
    <row r="62" ht="12.75">
      <c r="F62" s="57"/>
    </row>
  </sheetData>
  <sheetProtection/>
  <mergeCells count="55">
    <mergeCell ref="C4:D4"/>
    <mergeCell ref="E4:E5"/>
    <mergeCell ref="F4:F5"/>
    <mergeCell ref="A31:I31"/>
    <mergeCell ref="A11:D12"/>
    <mergeCell ref="E11:E12"/>
    <mergeCell ref="A9:D10"/>
    <mergeCell ref="E9:E10"/>
    <mergeCell ref="A8:D8"/>
    <mergeCell ref="G4:G5"/>
    <mergeCell ref="A6:D7"/>
    <mergeCell ref="E6:E7"/>
    <mergeCell ref="A4:A5"/>
    <mergeCell ref="B4:B5"/>
    <mergeCell ref="A21:D22"/>
    <mergeCell ref="E21:E22"/>
    <mergeCell ref="A18:D18"/>
    <mergeCell ref="A16:D17"/>
    <mergeCell ref="E16:E17"/>
    <mergeCell ref="A13:D13"/>
    <mergeCell ref="A14:D15"/>
    <mergeCell ref="E14:E15"/>
    <mergeCell ref="A27:D27"/>
    <mergeCell ref="A25:D26"/>
    <mergeCell ref="E25:E26"/>
    <mergeCell ref="A23:A24"/>
    <mergeCell ref="B23:B24"/>
    <mergeCell ref="C23:C24"/>
    <mergeCell ref="D23:D24"/>
    <mergeCell ref="E23:E24"/>
    <mergeCell ref="G32:G33"/>
    <mergeCell ref="A39:D40"/>
    <mergeCell ref="E39:E40"/>
    <mergeCell ref="A32:A33"/>
    <mergeCell ref="B32:B33"/>
    <mergeCell ref="C32:D32"/>
    <mergeCell ref="E32:E33"/>
    <mergeCell ref="F32:F33"/>
    <mergeCell ref="D43:D44"/>
    <mergeCell ref="E43:E44"/>
    <mergeCell ref="A41:A42"/>
    <mergeCell ref="B41:B42"/>
    <mergeCell ref="C41:C42"/>
    <mergeCell ref="D41:D42"/>
    <mergeCell ref="E41:E42"/>
    <mergeCell ref="E46:E47"/>
    <mergeCell ref="A43:A44"/>
    <mergeCell ref="B43:B44"/>
    <mergeCell ref="A49:D49"/>
    <mergeCell ref="A48:D48"/>
    <mergeCell ref="A46:A47"/>
    <mergeCell ref="B46:B47"/>
    <mergeCell ref="C46:C47"/>
    <mergeCell ref="D46:D47"/>
    <mergeCell ref="C43:C44"/>
  </mergeCells>
  <printOptions/>
  <pageMargins left="0.7086614173228347" right="0.7086614173228347" top="0.25" bottom="0.23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0" customWidth="1"/>
    <col min="2" max="2" width="13.8515625" style="0" customWidth="1"/>
    <col min="3" max="3" width="11.7109375" style="0" customWidth="1"/>
    <col min="4" max="4" width="13.8515625" style="0" customWidth="1"/>
    <col min="5" max="5" width="12.7109375" style="0" customWidth="1"/>
    <col min="6" max="6" width="11.7109375" style="0" customWidth="1"/>
    <col min="7" max="8" width="12.7109375" style="0" customWidth="1"/>
    <col min="9" max="9" width="11.7109375" style="0" customWidth="1"/>
    <col min="10" max="10" width="12.7109375" style="0" customWidth="1"/>
    <col min="11" max="11" width="11.7109375" style="0" customWidth="1"/>
  </cols>
  <sheetData>
    <row r="1" ht="15" customHeight="1">
      <c r="K1" s="40" t="s">
        <v>104</v>
      </c>
    </row>
    <row r="2" ht="15" customHeight="1">
      <c r="K2" s="19" t="s">
        <v>48</v>
      </c>
    </row>
    <row r="3" spans="1:25" ht="20.25" customHeight="1">
      <c r="A3" s="73" t="s">
        <v>100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11" ht="18" customHeight="1">
      <c r="A4" s="136" t="s">
        <v>101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46.5" customHeight="1">
      <c r="A5" s="139" t="s">
        <v>89</v>
      </c>
      <c r="B5" s="141" t="s">
        <v>90</v>
      </c>
      <c r="C5" s="142"/>
      <c r="D5" s="143"/>
      <c r="E5" s="144" t="s">
        <v>19</v>
      </c>
      <c r="F5" s="145"/>
      <c r="G5" s="146"/>
      <c r="H5" s="147" t="s">
        <v>27</v>
      </c>
      <c r="I5" s="148"/>
      <c r="J5" s="149"/>
      <c r="K5" s="150" t="s">
        <v>91</v>
      </c>
    </row>
    <row r="6" spans="1:11" ht="25.5">
      <c r="A6" s="140"/>
      <c r="B6" s="75" t="s">
        <v>92</v>
      </c>
      <c r="C6" s="77" t="s">
        <v>93</v>
      </c>
      <c r="D6" s="76" t="s">
        <v>94</v>
      </c>
      <c r="E6" s="75" t="s">
        <v>92</v>
      </c>
      <c r="F6" s="77" t="s">
        <v>93</v>
      </c>
      <c r="G6" s="76" t="s">
        <v>94</v>
      </c>
      <c r="H6" s="75" t="s">
        <v>92</v>
      </c>
      <c r="I6" s="77" t="s">
        <v>93</v>
      </c>
      <c r="J6" s="76" t="s">
        <v>94</v>
      </c>
      <c r="K6" s="151"/>
    </row>
    <row r="7" spans="1:11" s="80" customFormat="1" ht="11.25" customHeight="1">
      <c r="A7" s="78" t="s">
        <v>95</v>
      </c>
      <c r="B7" s="79">
        <f>SUM(C7:D7)</f>
        <v>103354283</v>
      </c>
      <c r="C7" s="79">
        <f>SUM(F7,I7,K7)</f>
        <v>1213934</v>
      </c>
      <c r="D7" s="79">
        <f>SUM(G7,J7)</f>
        <v>102140349</v>
      </c>
      <c r="E7" s="79">
        <f>SUM(F7:G7)</f>
        <v>81807462</v>
      </c>
      <c r="F7" s="79">
        <f>SUM('Zał.3 Przeds.zbiorczo'!E13)</f>
        <v>157592</v>
      </c>
      <c r="G7" s="79">
        <f>SUM('Zał.3 Przeds.zbiorczo'!E14:E15)</f>
        <v>81649870</v>
      </c>
      <c r="H7" s="79">
        <f>SUM(I7:J7)</f>
        <v>20760767</v>
      </c>
      <c r="I7" s="79">
        <f>SUM('Zał.3 Przeds.zbiorczo'!E27)</f>
        <v>270288</v>
      </c>
      <c r="J7" s="79">
        <f>SUM('Zał.3 Przeds.zbiorczo'!E39:E40)</f>
        <v>20490479</v>
      </c>
      <c r="K7" s="79">
        <f>SUM('Zał.3 Przeds.zbiorczo'!E49)</f>
        <v>786054</v>
      </c>
    </row>
    <row r="8" spans="1:11" s="80" customFormat="1" ht="11.25" customHeight="1">
      <c r="A8" s="78" t="s">
        <v>96</v>
      </c>
      <c r="B8" s="79">
        <f>SUM(C8:D8)</f>
        <v>516407</v>
      </c>
      <c r="C8" s="79">
        <f>SUM(F8,I8,K8)</f>
        <v>0</v>
      </c>
      <c r="D8" s="79">
        <f>SUM(G8,J8)</f>
        <v>516407</v>
      </c>
      <c r="E8" s="79">
        <f>SUM(F8:G8)</f>
        <v>0</v>
      </c>
      <c r="F8" s="79">
        <f>SUM('Zał.3 Przeds.zbiorczo'!G13)</f>
        <v>0</v>
      </c>
      <c r="G8" s="79">
        <f>SUM('Zał.3 Przeds.zbiorczo'!G14:G15)</f>
        <v>0</v>
      </c>
      <c r="H8" s="79">
        <f>SUM(I8:J8)</f>
        <v>516407</v>
      </c>
      <c r="I8" s="79">
        <f>SUM('Zał.3 Przeds.zbiorczo'!G27)</f>
        <v>0</v>
      </c>
      <c r="J8" s="79">
        <f>SUM('Zał.3 Przeds.zbiorczo'!G39:G40)</f>
        <v>516407</v>
      </c>
      <c r="K8" s="79">
        <f>SUM('Zał.3 Przeds.zbiorczo'!G49)</f>
        <v>0</v>
      </c>
    </row>
    <row r="9" spans="1:11" s="80" customFormat="1" ht="11.25" customHeight="1">
      <c r="A9" s="78">
        <v>2012</v>
      </c>
      <c r="B9" s="79">
        <f aca="true" t="shared" si="0" ref="B9:B42">SUM(C9:D9)</f>
        <v>23373166</v>
      </c>
      <c r="C9" s="79">
        <f aca="true" t="shared" si="1" ref="C9:C42">SUM(F9,I9,K9)</f>
        <v>188466</v>
      </c>
      <c r="D9" s="79">
        <f aca="true" t="shared" si="2" ref="D9:D42">SUM(G9,J9)</f>
        <v>23184700</v>
      </c>
      <c r="E9" s="79">
        <f aca="true" t="shared" si="3" ref="E9:E42">SUM(F9:G9)</f>
        <v>20718400</v>
      </c>
      <c r="F9" s="79">
        <f>SUM('Zał.2Przedsięwzięcia'!F12)</f>
        <v>46000</v>
      </c>
      <c r="G9" s="79">
        <f>SUM('Zał.2Przedsięwzięcia'!F13:F14)</f>
        <v>20672400</v>
      </c>
      <c r="H9" s="79">
        <f aca="true" t="shared" si="4" ref="H9:H42">SUM(I9:J9)</f>
        <v>2622066</v>
      </c>
      <c r="I9" s="79">
        <f>SUM('Zał.2Przedsięwzięcia'!F26)</f>
        <v>109766</v>
      </c>
      <c r="J9" s="79">
        <f>SUM('Zał.2Przedsięwzięcia'!F38:F39)</f>
        <v>2512300</v>
      </c>
      <c r="K9" s="79">
        <f>SUM('Zał.2Przedsięwzięcia'!F48)</f>
        <v>32700</v>
      </c>
    </row>
    <row r="10" spans="1:11" s="80" customFormat="1" ht="11.25" customHeight="1">
      <c r="A10" s="78">
        <v>2013</v>
      </c>
      <c r="B10" s="79">
        <f t="shared" si="0"/>
        <v>5196411</v>
      </c>
      <c r="C10" s="79">
        <f t="shared" si="1"/>
        <v>53811</v>
      </c>
      <c r="D10" s="79">
        <f t="shared" si="2"/>
        <v>5142600</v>
      </c>
      <c r="E10" s="79">
        <f t="shared" si="3"/>
        <v>4116120</v>
      </c>
      <c r="F10" s="79">
        <f>SUM('Zał.2Przedsięwzięcia'!G12)</f>
        <v>16120</v>
      </c>
      <c r="G10" s="79">
        <f>SUM('Zał.2Przedsięwzięcia'!G13:G14)</f>
        <v>4100000</v>
      </c>
      <c r="H10" s="79">
        <f t="shared" si="4"/>
        <v>1047491</v>
      </c>
      <c r="I10" s="79">
        <f>SUM('Zał.2Przedsięwzięcia'!G26)</f>
        <v>4891</v>
      </c>
      <c r="J10" s="79">
        <f>SUM('Zał.2Przedsięwzięcia'!G38)</f>
        <v>1042600</v>
      </c>
      <c r="K10" s="79">
        <f>SUM('Zał.2Przedsięwzięcia'!G48)</f>
        <v>32800</v>
      </c>
    </row>
    <row r="11" spans="1:11" s="80" customFormat="1" ht="11.25" customHeight="1">
      <c r="A11" s="78">
        <v>2014</v>
      </c>
      <c r="B11" s="79">
        <f t="shared" si="0"/>
        <v>1077400</v>
      </c>
      <c r="C11" s="79">
        <f t="shared" si="1"/>
        <v>34800</v>
      </c>
      <c r="D11" s="79">
        <f t="shared" si="2"/>
        <v>1042600</v>
      </c>
      <c r="E11" s="79">
        <f t="shared" si="3"/>
        <v>0</v>
      </c>
      <c r="F11" s="79">
        <f>SUM('Zał.2Przedsięwzięcia'!H12)</f>
        <v>0</v>
      </c>
      <c r="G11" s="79">
        <f>SUM('Zał.2Przedsięwzięcia'!H13)</f>
        <v>0</v>
      </c>
      <c r="H11" s="79">
        <f t="shared" si="4"/>
        <v>1044600</v>
      </c>
      <c r="I11" s="79">
        <f>SUM('Zał.2Przedsięwzięcia'!H26)</f>
        <v>2000</v>
      </c>
      <c r="J11" s="79">
        <f>SUM('Zał.2Przedsięwzięcia'!H38)</f>
        <v>1042600</v>
      </c>
      <c r="K11" s="79">
        <f>SUM('Zał.2Przedsięwzięcia'!H48)</f>
        <v>32800</v>
      </c>
    </row>
    <row r="12" spans="1:11" s="80" customFormat="1" ht="11.25" customHeight="1">
      <c r="A12" s="78">
        <v>2015</v>
      </c>
      <c r="B12" s="79">
        <f t="shared" si="0"/>
        <v>1075300</v>
      </c>
      <c r="C12" s="79">
        <f t="shared" si="1"/>
        <v>32700</v>
      </c>
      <c r="D12" s="79">
        <f t="shared" si="2"/>
        <v>1042600</v>
      </c>
      <c r="E12" s="79">
        <f t="shared" si="3"/>
        <v>0</v>
      </c>
      <c r="F12" s="79">
        <f>SUM('Zał.2Przedsięwzięcia'!I12)</f>
        <v>0</v>
      </c>
      <c r="G12" s="79">
        <f>SUM('Zał.2Przedsięwzięcia'!I13)</f>
        <v>0</v>
      </c>
      <c r="H12" s="79">
        <f t="shared" si="4"/>
        <v>1042600</v>
      </c>
      <c r="I12" s="79">
        <f>SUM('Zał.2Przedsięwzięcia'!I26)</f>
        <v>0</v>
      </c>
      <c r="J12" s="79">
        <f>SUM('Zał.2Przedsięwzięcia'!I38)</f>
        <v>1042600</v>
      </c>
      <c r="K12" s="79">
        <f>SUM('Zał.2Przedsięwzięcia'!I48)</f>
        <v>32700</v>
      </c>
    </row>
    <row r="13" spans="1:11" s="80" customFormat="1" ht="11.25" customHeight="1">
      <c r="A13" s="78">
        <v>2016</v>
      </c>
      <c r="B13" s="79">
        <f t="shared" si="0"/>
        <v>1075100</v>
      </c>
      <c r="C13" s="79">
        <f t="shared" si="1"/>
        <v>32500</v>
      </c>
      <c r="D13" s="79">
        <f t="shared" si="2"/>
        <v>1042600</v>
      </c>
      <c r="E13" s="79">
        <f t="shared" si="3"/>
        <v>0</v>
      </c>
      <c r="F13" s="79">
        <f>SUM('Zał.2Przedsięwzięcia'!J12)</f>
        <v>0</v>
      </c>
      <c r="G13" s="79">
        <f>SUM('Zał.2Przedsięwzięcia'!J13)</f>
        <v>0</v>
      </c>
      <c r="H13" s="79">
        <f t="shared" si="4"/>
        <v>1042600</v>
      </c>
      <c r="I13" s="79">
        <v>0</v>
      </c>
      <c r="J13" s="79">
        <f>SUM('Zał.2Przedsięwzięcia'!J38)</f>
        <v>1042600</v>
      </c>
      <c r="K13" s="79">
        <f>SUM('Zał.2Przedsięwzięcia'!J48)</f>
        <v>32500</v>
      </c>
    </row>
    <row r="14" spans="1:11" s="80" customFormat="1" ht="11.25" customHeight="1">
      <c r="A14" s="78">
        <v>2017</v>
      </c>
      <c r="B14" s="79">
        <f t="shared" si="0"/>
        <v>1074700</v>
      </c>
      <c r="C14" s="79">
        <f t="shared" si="1"/>
        <v>32100</v>
      </c>
      <c r="D14" s="79">
        <f t="shared" si="2"/>
        <v>1042600</v>
      </c>
      <c r="E14" s="79">
        <f t="shared" si="3"/>
        <v>0</v>
      </c>
      <c r="F14" s="79">
        <f>SUM('Zał.2Przedsięwzięcia'!K12)</f>
        <v>0</v>
      </c>
      <c r="G14" s="79">
        <f>SUM('Zał.2Przedsięwzięcia'!K13)</f>
        <v>0</v>
      </c>
      <c r="H14" s="79">
        <f t="shared" si="4"/>
        <v>1042600</v>
      </c>
      <c r="I14" s="79">
        <v>0</v>
      </c>
      <c r="J14" s="79">
        <f>SUM('Zał.2Przedsięwzięcia'!K38)</f>
        <v>1042600</v>
      </c>
      <c r="K14" s="79">
        <f>SUM('Zał.2Przedsięwzięcia'!K48)</f>
        <v>32100</v>
      </c>
    </row>
    <row r="15" spans="1:11" s="80" customFormat="1" ht="11.25" customHeight="1">
      <c r="A15" s="78">
        <v>2018</v>
      </c>
      <c r="B15" s="79">
        <f t="shared" si="0"/>
        <v>1074200</v>
      </c>
      <c r="C15" s="79">
        <f t="shared" si="1"/>
        <v>31600</v>
      </c>
      <c r="D15" s="79">
        <f t="shared" si="2"/>
        <v>1042600</v>
      </c>
      <c r="E15" s="79">
        <f t="shared" si="3"/>
        <v>0</v>
      </c>
      <c r="F15" s="79">
        <f>SUM('Zał.2Przedsięwzięcia'!L12)</f>
        <v>0</v>
      </c>
      <c r="G15" s="79">
        <v>0</v>
      </c>
      <c r="H15" s="79">
        <f t="shared" si="4"/>
        <v>1042600</v>
      </c>
      <c r="I15" s="79">
        <v>0</v>
      </c>
      <c r="J15" s="79">
        <f>SUM('Zał.2Przedsięwzięcia'!L38)</f>
        <v>1042600</v>
      </c>
      <c r="K15" s="79">
        <f>SUM('Zał.2Przedsięwzięcia'!L48)</f>
        <v>31600</v>
      </c>
    </row>
    <row r="16" spans="1:11" s="80" customFormat="1" ht="11.25" customHeight="1">
      <c r="A16" s="78">
        <v>2019</v>
      </c>
      <c r="B16" s="79">
        <f t="shared" si="0"/>
        <v>1073600</v>
      </c>
      <c r="C16" s="79">
        <f t="shared" si="1"/>
        <v>31000</v>
      </c>
      <c r="D16" s="79">
        <f t="shared" si="2"/>
        <v>1042600</v>
      </c>
      <c r="E16" s="79">
        <f t="shared" si="3"/>
        <v>0</v>
      </c>
      <c r="F16" s="79">
        <v>0</v>
      </c>
      <c r="G16" s="79">
        <v>0</v>
      </c>
      <c r="H16" s="79">
        <f t="shared" si="4"/>
        <v>1042600</v>
      </c>
      <c r="I16" s="79">
        <v>0</v>
      </c>
      <c r="J16" s="79">
        <f>SUM('Zał.2Przedsięwzięcia'!Q38)</f>
        <v>1042600</v>
      </c>
      <c r="K16" s="79">
        <f>SUM('Zał.2Przedsięwzięcia'!Q48)</f>
        <v>31000</v>
      </c>
    </row>
    <row r="17" spans="1:11" s="80" customFormat="1" ht="11.25" customHeight="1">
      <c r="A17" s="78">
        <v>2020</v>
      </c>
      <c r="B17" s="79">
        <f t="shared" si="0"/>
        <v>1072900</v>
      </c>
      <c r="C17" s="79">
        <f t="shared" si="1"/>
        <v>30300</v>
      </c>
      <c r="D17" s="79">
        <f t="shared" si="2"/>
        <v>1042600</v>
      </c>
      <c r="E17" s="79">
        <f t="shared" si="3"/>
        <v>0</v>
      </c>
      <c r="F17" s="79">
        <v>0</v>
      </c>
      <c r="G17" s="79">
        <v>0</v>
      </c>
      <c r="H17" s="79">
        <f t="shared" si="4"/>
        <v>1042600</v>
      </c>
      <c r="I17" s="79">
        <v>0</v>
      </c>
      <c r="J17" s="79">
        <f>SUM('Zał.2Przedsięwzięcia'!R38)</f>
        <v>1042600</v>
      </c>
      <c r="K17" s="79">
        <f>SUM('Zał.2Przedsięwzięcia'!R48)</f>
        <v>30300</v>
      </c>
    </row>
    <row r="18" spans="1:11" s="80" customFormat="1" ht="11.25" customHeight="1">
      <c r="A18" s="78">
        <v>2021</v>
      </c>
      <c r="B18" s="79">
        <f t="shared" si="0"/>
        <v>1072100</v>
      </c>
      <c r="C18" s="79">
        <f t="shared" si="1"/>
        <v>29500</v>
      </c>
      <c r="D18" s="79">
        <f t="shared" si="2"/>
        <v>1042600</v>
      </c>
      <c r="E18" s="79">
        <f t="shared" si="3"/>
        <v>0</v>
      </c>
      <c r="F18" s="79">
        <v>0</v>
      </c>
      <c r="G18" s="79">
        <v>0</v>
      </c>
      <c r="H18" s="79">
        <f t="shared" si="4"/>
        <v>1042600</v>
      </c>
      <c r="I18" s="79">
        <v>0</v>
      </c>
      <c r="J18" s="79">
        <f>SUM('Zał.2Przedsięwzięcia'!S38)</f>
        <v>1042600</v>
      </c>
      <c r="K18" s="79">
        <f>SUM('Zał.2Przedsięwzięcia'!S48)</f>
        <v>29500</v>
      </c>
    </row>
    <row r="19" spans="1:11" s="80" customFormat="1" ht="11.25" customHeight="1">
      <c r="A19" s="78">
        <v>2022</v>
      </c>
      <c r="B19" s="79">
        <f t="shared" si="0"/>
        <v>1071200</v>
      </c>
      <c r="C19" s="79">
        <f t="shared" si="1"/>
        <v>28600</v>
      </c>
      <c r="D19" s="79">
        <f t="shared" si="2"/>
        <v>1042600</v>
      </c>
      <c r="E19" s="79">
        <f t="shared" si="3"/>
        <v>0</v>
      </c>
      <c r="F19" s="79">
        <v>0</v>
      </c>
      <c r="G19" s="79">
        <v>0</v>
      </c>
      <c r="H19" s="79">
        <f t="shared" si="4"/>
        <v>1042600</v>
      </c>
      <c r="I19" s="79">
        <v>0</v>
      </c>
      <c r="J19" s="79">
        <f>SUM('Zał.2Przedsięwzięcia'!T38)</f>
        <v>1042600</v>
      </c>
      <c r="K19" s="79">
        <f>SUM('Zał.2Przedsięwzięcia'!T48)</f>
        <v>28600</v>
      </c>
    </row>
    <row r="20" spans="1:11" s="80" customFormat="1" ht="11.25" customHeight="1">
      <c r="A20" s="78">
        <v>2023</v>
      </c>
      <c r="B20" s="79">
        <f t="shared" si="0"/>
        <v>1070200</v>
      </c>
      <c r="C20" s="79">
        <f t="shared" si="1"/>
        <v>27600</v>
      </c>
      <c r="D20" s="79">
        <f t="shared" si="2"/>
        <v>1042600</v>
      </c>
      <c r="E20" s="79">
        <f t="shared" si="3"/>
        <v>0</v>
      </c>
      <c r="F20" s="79">
        <v>0</v>
      </c>
      <c r="G20" s="79">
        <v>0</v>
      </c>
      <c r="H20" s="79">
        <f t="shared" si="4"/>
        <v>1042600</v>
      </c>
      <c r="I20" s="79">
        <v>0</v>
      </c>
      <c r="J20" s="79">
        <f>SUM('Zał.2Przedsięwzięcia'!U38)</f>
        <v>1042600</v>
      </c>
      <c r="K20" s="79">
        <f>SUM('Zał.2Przedsięwzięcia'!U48)</f>
        <v>27600</v>
      </c>
    </row>
    <row r="21" spans="1:11" s="80" customFormat="1" ht="11.25" customHeight="1">
      <c r="A21" s="78">
        <v>2024</v>
      </c>
      <c r="B21" s="79">
        <f t="shared" si="0"/>
        <v>1069100</v>
      </c>
      <c r="C21" s="79">
        <f t="shared" si="1"/>
        <v>26500</v>
      </c>
      <c r="D21" s="79">
        <f t="shared" si="2"/>
        <v>1042600</v>
      </c>
      <c r="E21" s="79">
        <f t="shared" si="3"/>
        <v>0</v>
      </c>
      <c r="F21" s="79">
        <v>0</v>
      </c>
      <c r="G21" s="79">
        <v>0</v>
      </c>
      <c r="H21" s="79">
        <f t="shared" si="4"/>
        <v>1042600</v>
      </c>
      <c r="I21" s="79">
        <v>0</v>
      </c>
      <c r="J21" s="79">
        <f>SUM('Zał.2Przedsięwzięcia'!V38)</f>
        <v>1042600</v>
      </c>
      <c r="K21" s="79">
        <f>SUM('Zał.2Przedsięwzięcia'!V49)</f>
        <v>26500</v>
      </c>
    </row>
    <row r="22" spans="1:11" s="80" customFormat="1" ht="11.25" customHeight="1">
      <c r="A22" s="78">
        <v>2025</v>
      </c>
      <c r="B22" s="79">
        <f t="shared" si="0"/>
        <v>1068000</v>
      </c>
      <c r="C22" s="79">
        <f t="shared" si="1"/>
        <v>25400</v>
      </c>
      <c r="D22" s="79">
        <f t="shared" si="2"/>
        <v>1042600</v>
      </c>
      <c r="E22" s="79">
        <f t="shared" si="3"/>
        <v>0</v>
      </c>
      <c r="F22" s="79">
        <v>0</v>
      </c>
      <c r="G22" s="79">
        <v>0</v>
      </c>
      <c r="H22" s="79">
        <f t="shared" si="4"/>
        <v>1042600</v>
      </c>
      <c r="I22" s="79">
        <v>0</v>
      </c>
      <c r="J22" s="79">
        <f>SUM('Zał.2Przedsięwzięcia'!W38)</f>
        <v>1042600</v>
      </c>
      <c r="K22" s="79">
        <f>SUM('Zał.2Przedsięwzięcia'!W49)</f>
        <v>25400</v>
      </c>
    </row>
    <row r="23" spans="1:11" s="80" customFormat="1" ht="11.25" customHeight="1">
      <c r="A23" s="78">
        <v>2026</v>
      </c>
      <c r="B23" s="79">
        <f t="shared" si="0"/>
        <v>1066800</v>
      </c>
      <c r="C23" s="79">
        <f t="shared" si="1"/>
        <v>24200</v>
      </c>
      <c r="D23" s="79">
        <f t="shared" si="2"/>
        <v>1042600</v>
      </c>
      <c r="E23" s="79">
        <f t="shared" si="3"/>
        <v>0</v>
      </c>
      <c r="F23" s="79">
        <v>0</v>
      </c>
      <c r="G23" s="79">
        <v>0</v>
      </c>
      <c r="H23" s="79">
        <f t="shared" si="4"/>
        <v>1042600</v>
      </c>
      <c r="I23" s="79">
        <v>0</v>
      </c>
      <c r="J23" s="79">
        <f>SUM('Zał.2Przedsięwzięcia'!X38)</f>
        <v>1042600</v>
      </c>
      <c r="K23" s="79">
        <f>SUM('Zał.2Przedsięwzięcia'!X49)</f>
        <v>24200</v>
      </c>
    </row>
    <row r="24" spans="1:11" s="80" customFormat="1" ht="11.25" customHeight="1">
      <c r="A24" s="78">
        <v>2027</v>
      </c>
      <c r="B24" s="79">
        <f t="shared" si="0"/>
        <v>1065700</v>
      </c>
      <c r="C24" s="79">
        <f t="shared" si="1"/>
        <v>23100</v>
      </c>
      <c r="D24" s="79">
        <f t="shared" si="2"/>
        <v>1042600</v>
      </c>
      <c r="E24" s="79">
        <f t="shared" si="3"/>
        <v>0</v>
      </c>
      <c r="F24" s="79">
        <v>0</v>
      </c>
      <c r="G24" s="79">
        <v>0</v>
      </c>
      <c r="H24" s="79">
        <f t="shared" si="4"/>
        <v>1042600</v>
      </c>
      <c r="I24" s="79">
        <v>0</v>
      </c>
      <c r="J24" s="79">
        <f>SUM('Zał.2Przedsięwzięcia'!AC38)</f>
        <v>1042600</v>
      </c>
      <c r="K24" s="79">
        <f>SUM('Zał.2Przedsięwzięcia'!AC49)</f>
        <v>23100</v>
      </c>
    </row>
    <row r="25" spans="1:11" s="80" customFormat="1" ht="11.25" customHeight="1">
      <c r="A25" s="78">
        <v>2028</v>
      </c>
      <c r="B25" s="79">
        <f t="shared" si="0"/>
        <v>22000</v>
      </c>
      <c r="C25" s="79">
        <f t="shared" si="1"/>
        <v>22000</v>
      </c>
      <c r="D25" s="79">
        <f t="shared" si="2"/>
        <v>0</v>
      </c>
      <c r="E25" s="79">
        <f t="shared" si="3"/>
        <v>0</v>
      </c>
      <c r="F25" s="79">
        <v>0</v>
      </c>
      <c r="G25" s="79">
        <v>0</v>
      </c>
      <c r="H25" s="79">
        <f t="shared" si="4"/>
        <v>0</v>
      </c>
      <c r="I25" s="79">
        <v>0</v>
      </c>
      <c r="J25" s="79">
        <v>0</v>
      </c>
      <c r="K25" s="79">
        <f>SUM('Zał.2Przedsięwzięcia'!AD48)</f>
        <v>22000</v>
      </c>
    </row>
    <row r="26" spans="1:11" s="80" customFormat="1" ht="11.25" customHeight="1">
      <c r="A26" s="78">
        <v>2029</v>
      </c>
      <c r="B26" s="79">
        <f t="shared" si="0"/>
        <v>21000</v>
      </c>
      <c r="C26" s="79">
        <f t="shared" si="1"/>
        <v>21000</v>
      </c>
      <c r="D26" s="79">
        <f t="shared" si="2"/>
        <v>0</v>
      </c>
      <c r="E26" s="79">
        <f t="shared" si="3"/>
        <v>0</v>
      </c>
      <c r="F26" s="79">
        <v>0</v>
      </c>
      <c r="G26" s="79">
        <v>0</v>
      </c>
      <c r="H26" s="79">
        <f t="shared" si="4"/>
        <v>0</v>
      </c>
      <c r="I26" s="79">
        <v>0</v>
      </c>
      <c r="J26" s="79">
        <v>0</v>
      </c>
      <c r="K26" s="79">
        <f>SUM('Zał.2Przedsięwzięcia'!AE48)</f>
        <v>21000</v>
      </c>
    </row>
    <row r="27" spans="1:11" s="80" customFormat="1" ht="11.25" customHeight="1">
      <c r="A27" s="78">
        <v>2030</v>
      </c>
      <c r="B27" s="79">
        <f t="shared" si="0"/>
        <v>20000</v>
      </c>
      <c r="C27" s="79">
        <f t="shared" si="1"/>
        <v>20000</v>
      </c>
      <c r="D27" s="79">
        <f t="shared" si="2"/>
        <v>0</v>
      </c>
      <c r="E27" s="79">
        <f t="shared" si="3"/>
        <v>0</v>
      </c>
      <c r="F27" s="79">
        <v>0</v>
      </c>
      <c r="G27" s="79">
        <v>0</v>
      </c>
      <c r="H27" s="79">
        <f t="shared" si="4"/>
        <v>0</v>
      </c>
      <c r="I27" s="79">
        <v>0</v>
      </c>
      <c r="J27" s="79">
        <v>0</v>
      </c>
      <c r="K27" s="79">
        <f>SUM('Zał.2Przedsięwzięcia'!AF48)</f>
        <v>20000</v>
      </c>
    </row>
    <row r="28" spans="1:11" s="80" customFormat="1" ht="11.25" customHeight="1">
      <c r="A28" s="78">
        <v>2031</v>
      </c>
      <c r="B28" s="79">
        <f t="shared" si="0"/>
        <v>19100</v>
      </c>
      <c r="C28" s="79">
        <f t="shared" si="1"/>
        <v>19100</v>
      </c>
      <c r="D28" s="79">
        <f t="shared" si="2"/>
        <v>0</v>
      </c>
      <c r="E28" s="79">
        <f t="shared" si="3"/>
        <v>0</v>
      </c>
      <c r="F28" s="79">
        <v>0</v>
      </c>
      <c r="G28" s="79">
        <v>0</v>
      </c>
      <c r="H28" s="79">
        <f t="shared" si="4"/>
        <v>0</v>
      </c>
      <c r="I28" s="79">
        <v>0</v>
      </c>
      <c r="J28" s="79">
        <v>0</v>
      </c>
      <c r="K28" s="79">
        <f>SUM('Zał.2Przedsięwzięcia'!AG48)</f>
        <v>19100</v>
      </c>
    </row>
    <row r="29" spans="1:11" s="80" customFormat="1" ht="11.25" customHeight="1">
      <c r="A29" s="78">
        <v>2032</v>
      </c>
      <c r="B29" s="79">
        <f t="shared" si="0"/>
        <v>18200</v>
      </c>
      <c r="C29" s="79">
        <f t="shared" si="1"/>
        <v>18200</v>
      </c>
      <c r="D29" s="79">
        <f t="shared" si="2"/>
        <v>0</v>
      </c>
      <c r="E29" s="79">
        <f t="shared" si="3"/>
        <v>0</v>
      </c>
      <c r="F29" s="79">
        <v>0</v>
      </c>
      <c r="G29" s="79">
        <v>0</v>
      </c>
      <c r="H29" s="79">
        <f t="shared" si="4"/>
        <v>0</v>
      </c>
      <c r="I29" s="79">
        <v>0</v>
      </c>
      <c r="J29" s="79">
        <v>0</v>
      </c>
      <c r="K29" s="79">
        <f>SUM('Zał.2Przedsięwzięcia'!AH48)</f>
        <v>18200</v>
      </c>
    </row>
    <row r="30" spans="1:11" s="80" customFormat="1" ht="11.25" customHeight="1">
      <c r="A30" s="78">
        <v>2033</v>
      </c>
      <c r="B30" s="79">
        <f t="shared" si="0"/>
        <v>17300</v>
      </c>
      <c r="C30" s="79">
        <f t="shared" si="1"/>
        <v>17300</v>
      </c>
      <c r="D30" s="79">
        <f t="shared" si="2"/>
        <v>0</v>
      </c>
      <c r="E30" s="79">
        <f t="shared" si="3"/>
        <v>0</v>
      </c>
      <c r="F30" s="79">
        <v>0</v>
      </c>
      <c r="G30" s="79">
        <v>0</v>
      </c>
      <c r="H30" s="79">
        <f t="shared" si="4"/>
        <v>0</v>
      </c>
      <c r="I30" s="79">
        <v>0</v>
      </c>
      <c r="J30" s="79">
        <v>0</v>
      </c>
      <c r="K30" s="79">
        <f>SUM('Zał.2Przedsięwzięcia'!AI48)</f>
        <v>17300</v>
      </c>
    </row>
    <row r="31" spans="1:11" s="80" customFormat="1" ht="11.25" customHeight="1">
      <c r="A31" s="78">
        <v>2034</v>
      </c>
      <c r="B31" s="79">
        <f t="shared" si="0"/>
        <v>16500</v>
      </c>
      <c r="C31" s="79">
        <f t="shared" si="1"/>
        <v>16500</v>
      </c>
      <c r="D31" s="79">
        <f t="shared" si="2"/>
        <v>0</v>
      </c>
      <c r="E31" s="79">
        <f t="shared" si="3"/>
        <v>0</v>
      </c>
      <c r="F31" s="79">
        <v>0</v>
      </c>
      <c r="G31" s="79">
        <v>0</v>
      </c>
      <c r="H31" s="79">
        <f t="shared" si="4"/>
        <v>0</v>
      </c>
      <c r="I31" s="79">
        <v>0</v>
      </c>
      <c r="J31" s="79">
        <v>0</v>
      </c>
      <c r="K31" s="79">
        <f>SUM('Zał.2Przedsięwzięcia'!AJ48)</f>
        <v>16500</v>
      </c>
    </row>
    <row r="32" spans="1:11" s="80" customFormat="1" ht="11.25" customHeight="1">
      <c r="A32" s="78">
        <v>2035</v>
      </c>
      <c r="B32" s="79">
        <f t="shared" si="0"/>
        <v>15800</v>
      </c>
      <c r="C32" s="79">
        <f t="shared" si="1"/>
        <v>15800</v>
      </c>
      <c r="D32" s="79">
        <f t="shared" si="2"/>
        <v>0</v>
      </c>
      <c r="E32" s="79">
        <f t="shared" si="3"/>
        <v>0</v>
      </c>
      <c r="F32" s="79">
        <v>0</v>
      </c>
      <c r="G32" s="79">
        <v>0</v>
      </c>
      <c r="H32" s="79">
        <f t="shared" si="4"/>
        <v>0</v>
      </c>
      <c r="I32" s="79">
        <v>0</v>
      </c>
      <c r="J32" s="79">
        <v>0</v>
      </c>
      <c r="K32" s="79">
        <f>SUM('Zał.2Przedsięwzięcia'!AO48)</f>
        <v>15800</v>
      </c>
    </row>
    <row r="33" spans="1:11" s="80" customFormat="1" ht="11.25" customHeight="1">
      <c r="A33" s="78">
        <v>2036</v>
      </c>
      <c r="B33" s="79">
        <f t="shared" si="0"/>
        <v>13600</v>
      </c>
      <c r="C33" s="79">
        <f t="shared" si="1"/>
        <v>13600</v>
      </c>
      <c r="D33" s="79">
        <f t="shared" si="2"/>
        <v>0</v>
      </c>
      <c r="E33" s="79">
        <f t="shared" si="3"/>
        <v>0</v>
      </c>
      <c r="F33" s="79">
        <v>0</v>
      </c>
      <c r="G33" s="79">
        <v>0</v>
      </c>
      <c r="H33" s="79">
        <f t="shared" si="4"/>
        <v>0</v>
      </c>
      <c r="I33" s="79">
        <v>0</v>
      </c>
      <c r="J33" s="79">
        <v>0</v>
      </c>
      <c r="K33" s="79">
        <f>SUM('Zał.2Przedsięwzięcia'!AP48)</f>
        <v>13600</v>
      </c>
    </row>
    <row r="34" spans="1:11" s="80" customFormat="1" ht="11.25" customHeight="1">
      <c r="A34" s="78">
        <v>2037</v>
      </c>
      <c r="B34" s="79">
        <f t="shared" si="0"/>
        <v>13000</v>
      </c>
      <c r="C34" s="79">
        <f t="shared" si="1"/>
        <v>13000</v>
      </c>
      <c r="D34" s="79">
        <f t="shared" si="2"/>
        <v>0</v>
      </c>
      <c r="E34" s="79">
        <f t="shared" si="3"/>
        <v>0</v>
      </c>
      <c r="F34" s="79">
        <v>0</v>
      </c>
      <c r="G34" s="79">
        <v>0</v>
      </c>
      <c r="H34" s="79">
        <f t="shared" si="4"/>
        <v>0</v>
      </c>
      <c r="I34" s="79">
        <v>0</v>
      </c>
      <c r="J34" s="79">
        <v>0</v>
      </c>
      <c r="K34" s="79">
        <f>SUM('Zał.2Przedsięwzięcia'!AQ48)</f>
        <v>13000</v>
      </c>
    </row>
    <row r="35" spans="1:11" s="80" customFormat="1" ht="11.25" customHeight="1">
      <c r="A35" s="78">
        <v>2038</v>
      </c>
      <c r="B35" s="79">
        <f t="shared" si="0"/>
        <v>12500</v>
      </c>
      <c r="C35" s="79">
        <f t="shared" si="1"/>
        <v>12500</v>
      </c>
      <c r="D35" s="79">
        <f t="shared" si="2"/>
        <v>0</v>
      </c>
      <c r="E35" s="79">
        <f t="shared" si="3"/>
        <v>0</v>
      </c>
      <c r="F35" s="79">
        <v>0</v>
      </c>
      <c r="G35" s="79">
        <v>0</v>
      </c>
      <c r="H35" s="79">
        <f t="shared" si="4"/>
        <v>0</v>
      </c>
      <c r="I35" s="79">
        <v>0</v>
      </c>
      <c r="J35" s="79">
        <v>0</v>
      </c>
      <c r="K35" s="79">
        <f>SUM('Zał.2Przedsięwzięcia'!AR48)</f>
        <v>12500</v>
      </c>
    </row>
    <row r="36" spans="1:11" s="80" customFormat="1" ht="11.25" customHeight="1">
      <c r="A36" s="78">
        <v>2039</v>
      </c>
      <c r="B36" s="79">
        <f t="shared" si="0"/>
        <v>12500</v>
      </c>
      <c r="C36" s="79">
        <f t="shared" si="1"/>
        <v>12500</v>
      </c>
      <c r="D36" s="79">
        <f t="shared" si="2"/>
        <v>0</v>
      </c>
      <c r="E36" s="79">
        <f t="shared" si="3"/>
        <v>0</v>
      </c>
      <c r="F36" s="79">
        <v>0</v>
      </c>
      <c r="G36" s="79">
        <v>0</v>
      </c>
      <c r="H36" s="79">
        <f t="shared" si="4"/>
        <v>0</v>
      </c>
      <c r="I36" s="79">
        <v>0</v>
      </c>
      <c r="J36" s="79">
        <v>0</v>
      </c>
      <c r="K36" s="79">
        <f>SUM('Zał.2Przedsięwzięcia'!AS48)</f>
        <v>12500</v>
      </c>
    </row>
    <row r="37" spans="1:11" s="80" customFormat="1" ht="11.25" customHeight="1">
      <c r="A37" s="78">
        <v>2040</v>
      </c>
      <c r="B37" s="79">
        <f t="shared" si="0"/>
        <v>12500</v>
      </c>
      <c r="C37" s="79">
        <f t="shared" si="1"/>
        <v>12500</v>
      </c>
      <c r="D37" s="79">
        <f t="shared" si="2"/>
        <v>0</v>
      </c>
      <c r="E37" s="79">
        <f t="shared" si="3"/>
        <v>0</v>
      </c>
      <c r="F37" s="79">
        <v>0</v>
      </c>
      <c r="G37" s="79">
        <v>0</v>
      </c>
      <c r="H37" s="79">
        <f t="shared" si="4"/>
        <v>0</v>
      </c>
      <c r="I37" s="79">
        <v>0</v>
      </c>
      <c r="J37" s="79">
        <v>0</v>
      </c>
      <c r="K37" s="79">
        <f>SUM('Zał.2Przedsięwzięcia'!AT48)</f>
        <v>12500</v>
      </c>
    </row>
    <row r="38" spans="1:11" s="80" customFormat="1" ht="11.25" customHeight="1">
      <c r="A38" s="78">
        <v>2041</v>
      </c>
      <c r="B38" s="79">
        <f t="shared" si="0"/>
        <v>12300</v>
      </c>
      <c r="C38" s="79">
        <f t="shared" si="1"/>
        <v>12300</v>
      </c>
      <c r="D38" s="79">
        <f t="shared" si="2"/>
        <v>0</v>
      </c>
      <c r="E38" s="79">
        <f t="shared" si="3"/>
        <v>0</v>
      </c>
      <c r="F38" s="79">
        <v>0</v>
      </c>
      <c r="G38" s="79">
        <v>0</v>
      </c>
      <c r="H38" s="79">
        <f t="shared" si="4"/>
        <v>0</v>
      </c>
      <c r="I38" s="79">
        <v>0</v>
      </c>
      <c r="J38" s="79">
        <v>0</v>
      </c>
      <c r="K38" s="79">
        <f>SUM('Zał.2Przedsięwzięcia'!AU48)</f>
        <v>12300</v>
      </c>
    </row>
    <row r="39" spans="1:11" s="80" customFormat="1" ht="11.25" customHeight="1">
      <c r="A39" s="78">
        <v>2042</v>
      </c>
      <c r="B39" s="79">
        <f t="shared" si="0"/>
        <v>12200</v>
      </c>
      <c r="C39" s="79">
        <f t="shared" si="1"/>
        <v>12200</v>
      </c>
      <c r="D39" s="79">
        <f t="shared" si="2"/>
        <v>0</v>
      </c>
      <c r="E39" s="79">
        <f t="shared" si="3"/>
        <v>0</v>
      </c>
      <c r="F39" s="79">
        <v>0</v>
      </c>
      <c r="G39" s="79">
        <v>0</v>
      </c>
      <c r="H39" s="79">
        <f t="shared" si="4"/>
        <v>0</v>
      </c>
      <c r="I39" s="79">
        <v>0</v>
      </c>
      <c r="J39" s="79">
        <v>0</v>
      </c>
      <c r="K39" s="79">
        <f>SUM('Zał.2Przedsięwzięcia'!AV48)</f>
        <v>12200</v>
      </c>
    </row>
    <row r="40" spans="1:11" s="80" customFormat="1" ht="11.25" customHeight="1">
      <c r="A40" s="78">
        <v>2043</v>
      </c>
      <c r="B40" s="79">
        <f t="shared" si="0"/>
        <v>10000</v>
      </c>
      <c r="C40" s="79">
        <f t="shared" si="1"/>
        <v>10000</v>
      </c>
      <c r="D40" s="79">
        <f t="shared" si="2"/>
        <v>0</v>
      </c>
      <c r="E40" s="79">
        <f t="shared" si="3"/>
        <v>0</v>
      </c>
      <c r="F40" s="79">
        <v>0</v>
      </c>
      <c r="G40" s="79">
        <v>0</v>
      </c>
      <c r="H40" s="79">
        <f t="shared" si="4"/>
        <v>0</v>
      </c>
      <c r="I40" s="79">
        <v>0</v>
      </c>
      <c r="J40" s="79">
        <v>0</v>
      </c>
      <c r="K40" s="79">
        <f>SUM('Zał.2Przedsięwzięcia'!BA48)</f>
        <v>10000</v>
      </c>
    </row>
    <row r="41" spans="1:11" s="80" customFormat="1" ht="11.25" customHeight="1">
      <c r="A41" s="78">
        <v>2044</v>
      </c>
      <c r="B41" s="79">
        <f t="shared" si="0"/>
        <v>11900</v>
      </c>
      <c r="C41" s="79">
        <f t="shared" si="1"/>
        <v>11900</v>
      </c>
      <c r="D41" s="79">
        <f t="shared" si="2"/>
        <v>0</v>
      </c>
      <c r="E41" s="79">
        <f t="shared" si="3"/>
        <v>0</v>
      </c>
      <c r="F41" s="79">
        <v>0</v>
      </c>
      <c r="G41" s="79">
        <v>0</v>
      </c>
      <c r="H41" s="79">
        <f t="shared" si="4"/>
        <v>0</v>
      </c>
      <c r="I41" s="79">
        <v>0</v>
      </c>
      <c r="J41" s="79">
        <v>0</v>
      </c>
      <c r="K41" s="79">
        <f>SUM('Zał.2Przedsięwzięcia'!BB48)</f>
        <v>11900</v>
      </c>
    </row>
    <row r="42" spans="1:11" s="80" customFormat="1" ht="11.25" customHeight="1">
      <c r="A42" s="78">
        <v>2045</v>
      </c>
      <c r="B42" s="79">
        <f t="shared" si="0"/>
        <v>11800</v>
      </c>
      <c r="C42" s="79">
        <f t="shared" si="1"/>
        <v>11800</v>
      </c>
      <c r="D42" s="79">
        <f t="shared" si="2"/>
        <v>0</v>
      </c>
      <c r="E42" s="79">
        <f t="shared" si="3"/>
        <v>0</v>
      </c>
      <c r="F42" s="79">
        <v>0</v>
      </c>
      <c r="G42" s="79">
        <v>0</v>
      </c>
      <c r="H42" s="79">
        <f t="shared" si="4"/>
        <v>0</v>
      </c>
      <c r="I42" s="79">
        <v>0</v>
      </c>
      <c r="J42" s="79">
        <v>0</v>
      </c>
      <c r="K42" s="79">
        <f>SUM('Zał.2Przedsięwzięcia'!BC48)</f>
        <v>11800</v>
      </c>
    </row>
    <row r="43" spans="1:25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2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2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1:25" ht="12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ht="12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1:25" ht="12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1:25" ht="12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  <row r="84" spans="1:25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</row>
    <row r="85" spans="1:25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</row>
    <row r="86" spans="1:25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</row>
    <row r="89" spans="1:25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</row>
    <row r="90" spans="1:25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</row>
    <row r="91" spans="1:25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1:25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</row>
    <row r="98" spans="1:25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1:25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1:25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1:25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1:25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1:25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1:25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</row>
    <row r="105" spans="1:25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1:25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</sheetData>
  <sheetProtection/>
  <mergeCells count="6">
    <mergeCell ref="A4:K4"/>
    <mergeCell ref="A5:A6"/>
    <mergeCell ref="B5:D5"/>
    <mergeCell ref="E5:G5"/>
    <mergeCell ref="H5:J5"/>
    <mergeCell ref="K5:K6"/>
  </mergeCells>
  <printOptions/>
  <pageMargins left="0.16" right="0.17" top="0.38" bottom="0.3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9">
      <selection activeCell="E3" sqref="E3:J3"/>
    </sheetView>
  </sheetViews>
  <sheetFormatPr defaultColWidth="9.140625" defaultRowHeight="12.75"/>
  <cols>
    <col min="1" max="1" width="22.57421875" style="0" bestFit="1" customWidth="1"/>
    <col min="2" max="4" width="12.8515625" style="0" customWidth="1"/>
    <col min="5" max="10" width="12.00390625" style="0" customWidth="1"/>
  </cols>
  <sheetData>
    <row r="1" spans="1:10" ht="13.5" customHeight="1">
      <c r="A1" s="152" t="s">
        <v>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82" customFormat="1" ht="18" customHeight="1">
      <c r="A2" s="136" t="s">
        <v>97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s="82" customFormat="1" ht="36.75" customHeight="1">
      <c r="A3" s="153" t="s">
        <v>89</v>
      </c>
      <c r="B3" s="155" t="s">
        <v>20</v>
      </c>
      <c r="C3" s="156"/>
      <c r="D3" s="156"/>
      <c r="E3" s="157" t="s">
        <v>98</v>
      </c>
      <c r="F3" s="158"/>
      <c r="G3" s="159"/>
      <c r="H3" s="157" t="s">
        <v>99</v>
      </c>
      <c r="I3" s="158"/>
      <c r="J3" s="159"/>
    </row>
    <row r="4" spans="1:10" s="82" customFormat="1" ht="25.5">
      <c r="A4" s="154"/>
      <c r="B4" s="75" t="s">
        <v>92</v>
      </c>
      <c r="C4" s="77" t="s">
        <v>93</v>
      </c>
      <c r="D4" s="76" t="s">
        <v>94</v>
      </c>
      <c r="E4" s="75" t="s">
        <v>92</v>
      </c>
      <c r="F4" s="77" t="s">
        <v>93</v>
      </c>
      <c r="G4" s="76" t="s">
        <v>94</v>
      </c>
      <c r="H4" s="75" t="s">
        <v>92</v>
      </c>
      <c r="I4" s="77" t="s">
        <v>93</v>
      </c>
      <c r="J4" s="76" t="s">
        <v>94</v>
      </c>
    </row>
    <row r="5" spans="1:10" s="80" customFormat="1" ht="12" customHeight="1">
      <c r="A5" s="83" t="s">
        <v>95</v>
      </c>
      <c r="B5" s="79">
        <f>SUM(C5:D5)</f>
        <v>81807462</v>
      </c>
      <c r="C5" s="79">
        <f>SUM('Zał.3 Przeds.zbiorczo'!E18)</f>
        <v>157592</v>
      </c>
      <c r="D5" s="79">
        <f>SUM('Zał.3 Przeds.zbiorczo'!E21:E22)</f>
        <v>81649870</v>
      </c>
      <c r="E5" s="79">
        <f>SUM(F5:G5)</f>
        <v>0</v>
      </c>
      <c r="F5" s="79">
        <v>0</v>
      </c>
      <c r="G5" s="79">
        <v>0</v>
      </c>
      <c r="H5" s="79">
        <f>SUM(I5:J5)</f>
        <v>0</v>
      </c>
      <c r="I5" s="79">
        <v>0</v>
      </c>
      <c r="J5" s="79">
        <v>0</v>
      </c>
    </row>
    <row r="6" spans="1:10" s="80" customFormat="1" ht="12" customHeight="1">
      <c r="A6" s="78" t="s">
        <v>96</v>
      </c>
      <c r="B6" s="79">
        <f>SUM(C6:D6)</f>
        <v>0</v>
      </c>
      <c r="C6" s="79">
        <f>SUM('Zał.3 Przeds.zbiorczo'!G13)</f>
        <v>0</v>
      </c>
      <c r="D6" s="79">
        <f>SUM('Zał.3 Przeds.zbiorczo'!G14:G15)</f>
        <v>0</v>
      </c>
      <c r="E6" s="79">
        <f>SUM(F6:G6)</f>
        <v>0</v>
      </c>
      <c r="F6" s="79">
        <v>0</v>
      </c>
      <c r="G6" s="79">
        <v>0</v>
      </c>
      <c r="H6" s="79">
        <f>SUM(I6:J6)</f>
        <v>0</v>
      </c>
      <c r="I6" s="79">
        <v>0</v>
      </c>
      <c r="J6" s="79">
        <v>0</v>
      </c>
    </row>
    <row r="7" spans="1:10" s="80" customFormat="1" ht="12" customHeight="1">
      <c r="A7" s="78">
        <v>2012</v>
      </c>
      <c r="B7" s="79">
        <f aca="true" t="shared" si="0" ref="B7:B28">SUM(C7:D7)</f>
        <v>20718400</v>
      </c>
      <c r="C7" s="79">
        <f>SUM('Zał.2Przedsięwzięcia'!F17)</f>
        <v>46000</v>
      </c>
      <c r="D7" s="79">
        <f>SUM('Zał.2Przedsięwzięcia'!F20:F21)</f>
        <v>20672400</v>
      </c>
      <c r="E7" s="79">
        <f aca="true" t="shared" si="1" ref="E7:E28">SUM(F7:G7)</f>
        <v>0</v>
      </c>
      <c r="F7" s="79">
        <v>0</v>
      </c>
      <c r="G7" s="79">
        <v>0</v>
      </c>
      <c r="H7" s="79">
        <f aca="true" t="shared" si="2" ref="H7:H28">SUM(I7:J7)</f>
        <v>0</v>
      </c>
      <c r="I7" s="79">
        <v>0</v>
      </c>
      <c r="J7" s="79">
        <v>0</v>
      </c>
    </row>
    <row r="8" spans="1:10" s="80" customFormat="1" ht="12" customHeight="1">
      <c r="A8" s="78">
        <v>2013</v>
      </c>
      <c r="B8" s="79">
        <f t="shared" si="0"/>
        <v>4116120</v>
      </c>
      <c r="C8" s="79">
        <f>SUM('Zał.2Przedsięwzięcia'!G17)</f>
        <v>16120</v>
      </c>
      <c r="D8" s="79">
        <f>SUM('Zał.2Przedsięwzięcia'!G20:G21)</f>
        <v>4100000</v>
      </c>
      <c r="E8" s="79">
        <f t="shared" si="1"/>
        <v>0</v>
      </c>
      <c r="F8" s="79">
        <v>0</v>
      </c>
      <c r="G8" s="79">
        <v>0</v>
      </c>
      <c r="H8" s="79">
        <f t="shared" si="2"/>
        <v>0</v>
      </c>
      <c r="I8" s="79">
        <v>0</v>
      </c>
      <c r="J8" s="79">
        <v>0</v>
      </c>
    </row>
    <row r="9" spans="1:10" s="80" customFormat="1" ht="12" customHeight="1">
      <c r="A9" s="78">
        <v>2014</v>
      </c>
      <c r="B9" s="79">
        <f t="shared" si="0"/>
        <v>0</v>
      </c>
      <c r="C9" s="79">
        <f>SUM('Zał.2Przedsięwzięcia'!H17)</f>
        <v>0</v>
      </c>
      <c r="D9" s="79">
        <f>SUM('Zał.2Przedsięwzięcia'!H20)</f>
        <v>0</v>
      </c>
      <c r="E9" s="79">
        <f t="shared" si="1"/>
        <v>0</v>
      </c>
      <c r="F9" s="79">
        <v>0</v>
      </c>
      <c r="G9" s="79">
        <v>0</v>
      </c>
      <c r="H9" s="79">
        <f t="shared" si="2"/>
        <v>0</v>
      </c>
      <c r="I9" s="79">
        <v>0</v>
      </c>
      <c r="J9" s="79">
        <v>0</v>
      </c>
    </row>
    <row r="10" spans="1:10" s="80" customFormat="1" ht="12" customHeight="1">
      <c r="A10" s="78">
        <v>2015</v>
      </c>
      <c r="B10" s="79">
        <f t="shared" si="0"/>
        <v>0</v>
      </c>
      <c r="C10" s="79">
        <v>0</v>
      </c>
      <c r="D10" s="79">
        <f>SUM('Zał.2Przedsięwzięcia'!I20)</f>
        <v>0</v>
      </c>
      <c r="E10" s="79">
        <f t="shared" si="1"/>
        <v>0</v>
      </c>
      <c r="F10" s="79">
        <v>0</v>
      </c>
      <c r="G10" s="79">
        <v>0</v>
      </c>
      <c r="H10" s="79">
        <f t="shared" si="2"/>
        <v>0</v>
      </c>
      <c r="I10" s="79">
        <v>0</v>
      </c>
      <c r="J10" s="79">
        <v>0</v>
      </c>
    </row>
    <row r="11" spans="1:10" s="80" customFormat="1" ht="12" customHeight="1">
      <c r="A11" s="78">
        <v>2016</v>
      </c>
      <c r="B11" s="79">
        <f t="shared" si="0"/>
        <v>0</v>
      </c>
      <c r="C11" s="79">
        <v>0</v>
      </c>
      <c r="D11" s="79">
        <v>0</v>
      </c>
      <c r="E11" s="79">
        <f t="shared" si="1"/>
        <v>0</v>
      </c>
      <c r="F11" s="79">
        <v>0</v>
      </c>
      <c r="G11" s="79">
        <v>0</v>
      </c>
      <c r="H11" s="79">
        <f t="shared" si="2"/>
        <v>0</v>
      </c>
      <c r="I11" s="79">
        <v>0</v>
      </c>
      <c r="J11" s="79">
        <v>0</v>
      </c>
    </row>
    <row r="12" spans="1:10" s="80" customFormat="1" ht="12" customHeight="1">
      <c r="A12" s="78">
        <v>2017</v>
      </c>
      <c r="B12" s="79">
        <f t="shared" si="0"/>
        <v>0</v>
      </c>
      <c r="C12" s="79">
        <v>0</v>
      </c>
      <c r="D12" s="79">
        <v>0</v>
      </c>
      <c r="E12" s="79">
        <f t="shared" si="1"/>
        <v>0</v>
      </c>
      <c r="F12" s="79">
        <v>0</v>
      </c>
      <c r="G12" s="79">
        <v>0</v>
      </c>
      <c r="H12" s="79">
        <f t="shared" si="2"/>
        <v>0</v>
      </c>
      <c r="I12" s="79">
        <v>0</v>
      </c>
      <c r="J12" s="79">
        <v>0</v>
      </c>
    </row>
    <row r="13" spans="1:10" s="80" customFormat="1" ht="12" customHeight="1">
      <c r="A13" s="78">
        <v>2018</v>
      </c>
      <c r="B13" s="79">
        <f t="shared" si="0"/>
        <v>0</v>
      </c>
      <c r="C13" s="79">
        <v>0</v>
      </c>
      <c r="D13" s="79">
        <v>0</v>
      </c>
      <c r="E13" s="79">
        <f t="shared" si="1"/>
        <v>0</v>
      </c>
      <c r="F13" s="79">
        <v>0</v>
      </c>
      <c r="G13" s="79">
        <v>0</v>
      </c>
      <c r="H13" s="79">
        <f t="shared" si="2"/>
        <v>0</v>
      </c>
      <c r="I13" s="79">
        <v>0</v>
      </c>
      <c r="J13" s="79">
        <v>0</v>
      </c>
    </row>
    <row r="14" spans="1:10" s="80" customFormat="1" ht="12" customHeight="1">
      <c r="A14" s="78">
        <v>2019</v>
      </c>
      <c r="B14" s="79">
        <f t="shared" si="0"/>
        <v>0</v>
      </c>
      <c r="C14" s="79">
        <v>0</v>
      </c>
      <c r="D14" s="79">
        <v>0</v>
      </c>
      <c r="E14" s="79">
        <f t="shared" si="1"/>
        <v>0</v>
      </c>
      <c r="F14" s="79">
        <v>0</v>
      </c>
      <c r="G14" s="79">
        <v>0</v>
      </c>
      <c r="H14" s="79">
        <f t="shared" si="2"/>
        <v>0</v>
      </c>
      <c r="I14" s="79">
        <v>0</v>
      </c>
      <c r="J14" s="79">
        <v>0</v>
      </c>
    </row>
    <row r="15" spans="1:10" s="80" customFormat="1" ht="12" customHeight="1">
      <c r="A15" s="78">
        <v>2020</v>
      </c>
      <c r="B15" s="79">
        <f t="shared" si="0"/>
        <v>0</v>
      </c>
      <c r="C15" s="79">
        <v>0</v>
      </c>
      <c r="D15" s="79">
        <v>0</v>
      </c>
      <c r="E15" s="79">
        <f t="shared" si="1"/>
        <v>0</v>
      </c>
      <c r="F15" s="79">
        <v>0</v>
      </c>
      <c r="G15" s="79">
        <v>0</v>
      </c>
      <c r="H15" s="79">
        <f t="shared" si="2"/>
        <v>0</v>
      </c>
      <c r="I15" s="79">
        <v>0</v>
      </c>
      <c r="J15" s="79">
        <v>0</v>
      </c>
    </row>
    <row r="16" spans="1:10" s="80" customFormat="1" ht="12" customHeight="1">
      <c r="A16" s="78">
        <v>2021</v>
      </c>
      <c r="B16" s="79">
        <f t="shared" si="0"/>
        <v>0</v>
      </c>
      <c r="C16" s="79">
        <v>0</v>
      </c>
      <c r="D16" s="79">
        <v>0</v>
      </c>
      <c r="E16" s="79">
        <f t="shared" si="1"/>
        <v>0</v>
      </c>
      <c r="F16" s="79">
        <v>0</v>
      </c>
      <c r="G16" s="79">
        <v>0</v>
      </c>
      <c r="H16" s="79">
        <f t="shared" si="2"/>
        <v>0</v>
      </c>
      <c r="I16" s="79">
        <v>0</v>
      </c>
      <c r="J16" s="79">
        <v>0</v>
      </c>
    </row>
    <row r="17" spans="1:10" s="80" customFormat="1" ht="12" customHeight="1">
      <c r="A17" s="78">
        <v>2022</v>
      </c>
      <c r="B17" s="79">
        <f t="shared" si="0"/>
        <v>0</v>
      </c>
      <c r="C17" s="79">
        <v>0</v>
      </c>
      <c r="D17" s="79">
        <v>0</v>
      </c>
      <c r="E17" s="79">
        <f t="shared" si="1"/>
        <v>0</v>
      </c>
      <c r="F17" s="79">
        <v>0</v>
      </c>
      <c r="G17" s="79">
        <v>0</v>
      </c>
      <c r="H17" s="79">
        <f t="shared" si="2"/>
        <v>0</v>
      </c>
      <c r="I17" s="79">
        <v>0</v>
      </c>
      <c r="J17" s="79">
        <v>0</v>
      </c>
    </row>
    <row r="18" spans="1:10" s="80" customFormat="1" ht="12" customHeight="1">
      <c r="A18" s="78">
        <v>2023</v>
      </c>
      <c r="B18" s="79">
        <f t="shared" si="0"/>
        <v>0</v>
      </c>
      <c r="C18" s="79">
        <v>0</v>
      </c>
      <c r="D18" s="79">
        <v>0</v>
      </c>
      <c r="E18" s="79">
        <f t="shared" si="1"/>
        <v>0</v>
      </c>
      <c r="F18" s="79">
        <v>0</v>
      </c>
      <c r="G18" s="79">
        <v>0</v>
      </c>
      <c r="H18" s="79">
        <f t="shared" si="2"/>
        <v>0</v>
      </c>
      <c r="I18" s="79">
        <v>0</v>
      </c>
      <c r="J18" s="79">
        <v>0</v>
      </c>
    </row>
    <row r="19" spans="1:10" s="80" customFormat="1" ht="12" customHeight="1">
      <c r="A19" s="78">
        <v>2024</v>
      </c>
      <c r="B19" s="79">
        <f t="shared" si="0"/>
        <v>0</v>
      </c>
      <c r="C19" s="79">
        <v>0</v>
      </c>
      <c r="D19" s="79">
        <v>0</v>
      </c>
      <c r="E19" s="79">
        <f t="shared" si="1"/>
        <v>0</v>
      </c>
      <c r="F19" s="79">
        <v>0</v>
      </c>
      <c r="G19" s="79">
        <v>0</v>
      </c>
      <c r="H19" s="79">
        <f t="shared" si="2"/>
        <v>0</v>
      </c>
      <c r="I19" s="79">
        <v>0</v>
      </c>
      <c r="J19" s="79">
        <v>0</v>
      </c>
    </row>
    <row r="20" spans="1:10" s="80" customFormat="1" ht="12" customHeight="1">
      <c r="A20" s="78">
        <v>2025</v>
      </c>
      <c r="B20" s="79">
        <f t="shared" si="0"/>
        <v>0</v>
      </c>
      <c r="C20" s="79">
        <v>0</v>
      </c>
      <c r="D20" s="79">
        <v>0</v>
      </c>
      <c r="E20" s="79">
        <f t="shared" si="1"/>
        <v>0</v>
      </c>
      <c r="F20" s="79">
        <v>0</v>
      </c>
      <c r="G20" s="79">
        <v>0</v>
      </c>
      <c r="H20" s="79">
        <f t="shared" si="2"/>
        <v>0</v>
      </c>
      <c r="I20" s="79">
        <v>0</v>
      </c>
      <c r="J20" s="79">
        <v>0</v>
      </c>
    </row>
    <row r="21" spans="1:10" s="80" customFormat="1" ht="12" customHeight="1">
      <c r="A21" s="78">
        <v>2026</v>
      </c>
      <c r="B21" s="79">
        <f t="shared" si="0"/>
        <v>0</v>
      </c>
      <c r="C21" s="79">
        <v>0</v>
      </c>
      <c r="D21" s="79">
        <v>0</v>
      </c>
      <c r="E21" s="79">
        <f t="shared" si="1"/>
        <v>0</v>
      </c>
      <c r="F21" s="79">
        <v>0</v>
      </c>
      <c r="G21" s="79">
        <v>0</v>
      </c>
      <c r="H21" s="79">
        <f t="shared" si="2"/>
        <v>0</v>
      </c>
      <c r="I21" s="79">
        <v>0</v>
      </c>
      <c r="J21" s="79">
        <v>0</v>
      </c>
    </row>
    <row r="22" spans="1:10" s="80" customFormat="1" ht="12" customHeight="1">
      <c r="A22" s="78">
        <v>2027</v>
      </c>
      <c r="B22" s="79">
        <f t="shared" si="0"/>
        <v>0</v>
      </c>
      <c r="C22" s="79">
        <v>0</v>
      </c>
      <c r="D22" s="79">
        <v>0</v>
      </c>
      <c r="E22" s="79">
        <f t="shared" si="1"/>
        <v>0</v>
      </c>
      <c r="F22" s="79">
        <v>0</v>
      </c>
      <c r="G22" s="79">
        <v>0</v>
      </c>
      <c r="H22" s="79">
        <f t="shared" si="2"/>
        <v>0</v>
      </c>
      <c r="I22" s="79">
        <v>0</v>
      </c>
      <c r="J22" s="79">
        <v>0</v>
      </c>
    </row>
    <row r="23" spans="1:10" s="80" customFormat="1" ht="12" customHeight="1">
      <c r="A23" s="78">
        <v>2028</v>
      </c>
      <c r="B23" s="79">
        <f t="shared" si="0"/>
        <v>0</v>
      </c>
      <c r="C23" s="79">
        <v>0</v>
      </c>
      <c r="D23" s="79">
        <v>0</v>
      </c>
      <c r="E23" s="79">
        <f t="shared" si="1"/>
        <v>0</v>
      </c>
      <c r="F23" s="79">
        <v>0</v>
      </c>
      <c r="G23" s="79">
        <v>0</v>
      </c>
      <c r="H23" s="79">
        <f t="shared" si="2"/>
        <v>0</v>
      </c>
      <c r="I23" s="79">
        <v>0</v>
      </c>
      <c r="J23" s="79">
        <v>0</v>
      </c>
    </row>
    <row r="24" spans="1:10" s="80" customFormat="1" ht="12" customHeight="1">
      <c r="A24" s="78">
        <v>2029</v>
      </c>
      <c r="B24" s="79">
        <f t="shared" si="0"/>
        <v>0</v>
      </c>
      <c r="C24" s="79">
        <v>0</v>
      </c>
      <c r="D24" s="79">
        <v>0</v>
      </c>
      <c r="E24" s="79">
        <f t="shared" si="1"/>
        <v>0</v>
      </c>
      <c r="F24" s="79">
        <v>0</v>
      </c>
      <c r="G24" s="79">
        <v>0</v>
      </c>
      <c r="H24" s="79">
        <f t="shared" si="2"/>
        <v>0</v>
      </c>
      <c r="I24" s="79">
        <v>0</v>
      </c>
      <c r="J24" s="79">
        <v>0</v>
      </c>
    </row>
    <row r="25" spans="1:10" s="80" customFormat="1" ht="12" customHeight="1">
      <c r="A25" s="78">
        <v>2030</v>
      </c>
      <c r="B25" s="79">
        <f t="shared" si="0"/>
        <v>0</v>
      </c>
      <c r="C25" s="79">
        <v>0</v>
      </c>
      <c r="D25" s="79">
        <v>0</v>
      </c>
      <c r="E25" s="79">
        <f t="shared" si="1"/>
        <v>0</v>
      </c>
      <c r="F25" s="79">
        <v>0</v>
      </c>
      <c r="G25" s="79">
        <v>0</v>
      </c>
      <c r="H25" s="79">
        <f t="shared" si="2"/>
        <v>0</v>
      </c>
      <c r="I25" s="79">
        <v>0</v>
      </c>
      <c r="J25" s="79">
        <v>0</v>
      </c>
    </row>
    <row r="26" spans="1:10" s="80" customFormat="1" ht="12" customHeight="1">
      <c r="A26" s="78">
        <v>2031</v>
      </c>
      <c r="B26" s="79">
        <f t="shared" si="0"/>
        <v>0</v>
      </c>
      <c r="C26" s="79">
        <v>0</v>
      </c>
      <c r="D26" s="79">
        <v>0</v>
      </c>
      <c r="E26" s="79">
        <f t="shared" si="1"/>
        <v>0</v>
      </c>
      <c r="F26" s="79">
        <v>0</v>
      </c>
      <c r="G26" s="79">
        <v>0</v>
      </c>
      <c r="H26" s="79">
        <f t="shared" si="2"/>
        <v>0</v>
      </c>
      <c r="I26" s="79">
        <v>0</v>
      </c>
      <c r="J26" s="79">
        <v>0</v>
      </c>
    </row>
    <row r="27" spans="1:10" s="80" customFormat="1" ht="12" customHeight="1">
      <c r="A27" s="78">
        <v>2032</v>
      </c>
      <c r="B27" s="79">
        <f t="shared" si="0"/>
        <v>0</v>
      </c>
      <c r="C27" s="79">
        <v>0</v>
      </c>
      <c r="D27" s="79">
        <v>0</v>
      </c>
      <c r="E27" s="79">
        <f t="shared" si="1"/>
        <v>0</v>
      </c>
      <c r="F27" s="79">
        <v>0</v>
      </c>
      <c r="G27" s="79">
        <v>0</v>
      </c>
      <c r="H27" s="79">
        <f t="shared" si="2"/>
        <v>0</v>
      </c>
      <c r="I27" s="79">
        <v>0</v>
      </c>
      <c r="J27" s="79">
        <v>0</v>
      </c>
    </row>
    <row r="28" spans="1:10" s="80" customFormat="1" ht="12" customHeight="1">
      <c r="A28" s="78">
        <v>2033</v>
      </c>
      <c r="B28" s="79">
        <f t="shared" si="0"/>
        <v>0</v>
      </c>
      <c r="C28" s="79">
        <v>0</v>
      </c>
      <c r="D28" s="79">
        <v>0</v>
      </c>
      <c r="E28" s="79">
        <f t="shared" si="1"/>
        <v>0</v>
      </c>
      <c r="F28" s="79">
        <v>0</v>
      </c>
      <c r="G28" s="79">
        <v>0</v>
      </c>
      <c r="H28" s="79">
        <f t="shared" si="2"/>
        <v>0</v>
      </c>
      <c r="I28" s="79">
        <v>0</v>
      </c>
      <c r="J28" s="79">
        <v>0</v>
      </c>
    </row>
    <row r="29" spans="1:10" s="80" customFormat="1" ht="12" customHeight="1">
      <c r="A29" s="78">
        <v>2034</v>
      </c>
      <c r="B29" s="79">
        <f>SUM(C29:D29)</f>
        <v>0</v>
      </c>
      <c r="C29" s="79">
        <v>0</v>
      </c>
      <c r="D29" s="79">
        <v>0</v>
      </c>
      <c r="E29" s="79">
        <f>SUM(F29:G29)</f>
        <v>0</v>
      </c>
      <c r="F29" s="79">
        <v>0</v>
      </c>
      <c r="G29" s="79">
        <v>0</v>
      </c>
      <c r="H29" s="79">
        <f>SUM(I29:J29)</f>
        <v>0</v>
      </c>
      <c r="I29" s="79">
        <v>0</v>
      </c>
      <c r="J29" s="79">
        <v>0</v>
      </c>
    </row>
    <row r="30" spans="1:10" s="80" customFormat="1" ht="12" customHeight="1">
      <c r="A30" s="78">
        <v>2035</v>
      </c>
      <c r="B30" s="79">
        <f>SUM(C30:D30)</f>
        <v>0</v>
      </c>
      <c r="C30" s="79">
        <v>0</v>
      </c>
      <c r="D30" s="79">
        <v>0</v>
      </c>
      <c r="E30" s="79">
        <f>SUM(F30:G30)</f>
        <v>0</v>
      </c>
      <c r="F30" s="79">
        <v>0</v>
      </c>
      <c r="G30" s="79">
        <v>0</v>
      </c>
      <c r="H30" s="79">
        <f>SUM(I30:J30)</f>
        <v>0</v>
      </c>
      <c r="I30" s="79">
        <v>0</v>
      </c>
      <c r="J30" s="79">
        <v>0</v>
      </c>
    </row>
    <row r="31" spans="1:10" s="80" customFormat="1" ht="12" customHeight="1">
      <c r="A31" s="78">
        <v>2036</v>
      </c>
      <c r="B31" s="79">
        <f aca="true" t="shared" si="3" ref="B31:B37">SUM(C31:D31)</f>
        <v>0</v>
      </c>
      <c r="C31" s="79">
        <v>0</v>
      </c>
      <c r="D31" s="79">
        <v>0</v>
      </c>
      <c r="E31" s="79">
        <f aca="true" t="shared" si="4" ref="E31:E37">SUM(F31:G31)</f>
        <v>0</v>
      </c>
      <c r="F31" s="79">
        <v>0</v>
      </c>
      <c r="G31" s="79">
        <v>0</v>
      </c>
      <c r="H31" s="79">
        <f aca="true" t="shared" si="5" ref="H31:H37">SUM(I31:J31)</f>
        <v>0</v>
      </c>
      <c r="I31" s="79">
        <v>0</v>
      </c>
      <c r="J31" s="79">
        <v>0</v>
      </c>
    </row>
    <row r="32" spans="1:10" s="80" customFormat="1" ht="12" customHeight="1">
      <c r="A32" s="78">
        <v>2037</v>
      </c>
      <c r="B32" s="79">
        <f t="shared" si="3"/>
        <v>0</v>
      </c>
      <c r="C32" s="79">
        <v>0</v>
      </c>
      <c r="D32" s="79">
        <v>0</v>
      </c>
      <c r="E32" s="79">
        <f t="shared" si="4"/>
        <v>0</v>
      </c>
      <c r="F32" s="79">
        <v>0</v>
      </c>
      <c r="G32" s="79">
        <v>0</v>
      </c>
      <c r="H32" s="79">
        <f t="shared" si="5"/>
        <v>0</v>
      </c>
      <c r="I32" s="79">
        <v>0</v>
      </c>
      <c r="J32" s="79">
        <v>0</v>
      </c>
    </row>
    <row r="33" spans="1:10" s="80" customFormat="1" ht="12" customHeight="1">
      <c r="A33" s="78">
        <v>2038</v>
      </c>
      <c r="B33" s="79">
        <f t="shared" si="3"/>
        <v>0</v>
      </c>
      <c r="C33" s="79">
        <v>0</v>
      </c>
      <c r="D33" s="79">
        <v>0</v>
      </c>
      <c r="E33" s="79">
        <f t="shared" si="4"/>
        <v>0</v>
      </c>
      <c r="F33" s="79">
        <v>0</v>
      </c>
      <c r="G33" s="79">
        <v>0</v>
      </c>
      <c r="H33" s="79">
        <f t="shared" si="5"/>
        <v>0</v>
      </c>
      <c r="I33" s="79">
        <v>0</v>
      </c>
      <c r="J33" s="79">
        <v>0</v>
      </c>
    </row>
    <row r="34" spans="1:10" s="80" customFormat="1" ht="12" customHeight="1">
      <c r="A34" s="78">
        <v>2039</v>
      </c>
      <c r="B34" s="79">
        <f t="shared" si="3"/>
        <v>0</v>
      </c>
      <c r="C34" s="79">
        <v>0</v>
      </c>
      <c r="D34" s="79">
        <v>0</v>
      </c>
      <c r="E34" s="79">
        <f t="shared" si="4"/>
        <v>0</v>
      </c>
      <c r="F34" s="79">
        <v>0</v>
      </c>
      <c r="G34" s="79">
        <v>0</v>
      </c>
      <c r="H34" s="79">
        <f t="shared" si="5"/>
        <v>0</v>
      </c>
      <c r="I34" s="79">
        <v>0</v>
      </c>
      <c r="J34" s="79">
        <v>0</v>
      </c>
    </row>
    <row r="35" spans="1:10" s="80" customFormat="1" ht="12" customHeight="1">
      <c r="A35" s="78">
        <v>2040</v>
      </c>
      <c r="B35" s="79">
        <f t="shared" si="3"/>
        <v>0</v>
      </c>
      <c r="C35" s="79">
        <v>0</v>
      </c>
      <c r="D35" s="79">
        <v>0</v>
      </c>
      <c r="E35" s="79">
        <f t="shared" si="4"/>
        <v>0</v>
      </c>
      <c r="F35" s="79">
        <v>0</v>
      </c>
      <c r="G35" s="79">
        <v>0</v>
      </c>
      <c r="H35" s="79">
        <f t="shared" si="5"/>
        <v>0</v>
      </c>
      <c r="I35" s="79">
        <v>0</v>
      </c>
      <c r="J35" s="79">
        <v>0</v>
      </c>
    </row>
    <row r="36" spans="1:10" s="80" customFormat="1" ht="12" customHeight="1">
      <c r="A36" s="78">
        <v>2041</v>
      </c>
      <c r="B36" s="79">
        <f t="shared" si="3"/>
        <v>0</v>
      </c>
      <c r="C36" s="79">
        <v>0</v>
      </c>
      <c r="D36" s="79">
        <v>0</v>
      </c>
      <c r="E36" s="79">
        <f t="shared" si="4"/>
        <v>0</v>
      </c>
      <c r="F36" s="79">
        <v>0</v>
      </c>
      <c r="G36" s="79">
        <v>0</v>
      </c>
      <c r="H36" s="79">
        <f t="shared" si="5"/>
        <v>0</v>
      </c>
      <c r="I36" s="79">
        <v>0</v>
      </c>
      <c r="J36" s="79">
        <v>0</v>
      </c>
    </row>
    <row r="37" spans="1:10" s="80" customFormat="1" ht="12" customHeight="1">
      <c r="A37" s="78">
        <v>2042</v>
      </c>
      <c r="B37" s="79">
        <f t="shared" si="3"/>
        <v>0</v>
      </c>
      <c r="C37" s="79">
        <v>0</v>
      </c>
      <c r="D37" s="79">
        <v>0</v>
      </c>
      <c r="E37" s="79">
        <f t="shared" si="4"/>
        <v>0</v>
      </c>
      <c r="F37" s="79">
        <v>0</v>
      </c>
      <c r="G37" s="79">
        <v>0</v>
      </c>
      <c r="H37" s="79">
        <f t="shared" si="5"/>
        <v>0</v>
      </c>
      <c r="I37" s="79">
        <v>0</v>
      </c>
      <c r="J37" s="79">
        <v>0</v>
      </c>
    </row>
    <row r="38" spans="1:10" s="80" customFormat="1" ht="12" customHeight="1">
      <c r="A38" s="78">
        <v>2043</v>
      </c>
      <c r="B38" s="79">
        <f>SUM(C38:D38)</f>
        <v>0</v>
      </c>
      <c r="C38" s="79">
        <v>0</v>
      </c>
      <c r="D38" s="79">
        <v>0</v>
      </c>
      <c r="E38" s="79">
        <f>SUM(F38:G38)</f>
        <v>0</v>
      </c>
      <c r="F38" s="79">
        <v>0</v>
      </c>
      <c r="G38" s="79">
        <v>0</v>
      </c>
      <c r="H38" s="79">
        <f>SUM(I38:J38)</f>
        <v>0</v>
      </c>
      <c r="I38" s="79">
        <v>0</v>
      </c>
      <c r="J38" s="79">
        <v>0</v>
      </c>
    </row>
    <row r="39" spans="1:10" s="80" customFormat="1" ht="12" customHeight="1">
      <c r="A39" s="78">
        <v>2044</v>
      </c>
      <c r="B39" s="79">
        <f>SUM(C39:D39)</f>
        <v>0</v>
      </c>
      <c r="C39" s="79">
        <v>0</v>
      </c>
      <c r="D39" s="79">
        <v>0</v>
      </c>
      <c r="E39" s="79">
        <f>SUM(F39:G39)</f>
        <v>0</v>
      </c>
      <c r="F39" s="79">
        <v>0</v>
      </c>
      <c r="G39" s="79">
        <v>0</v>
      </c>
      <c r="H39" s="79">
        <f>SUM(I39:J39)</f>
        <v>0</v>
      </c>
      <c r="I39" s="79">
        <v>0</v>
      </c>
      <c r="J39" s="79">
        <v>0</v>
      </c>
    </row>
    <row r="40" spans="1:10" s="80" customFormat="1" ht="12" customHeight="1">
      <c r="A40" s="78">
        <v>2045</v>
      </c>
      <c r="B40" s="79">
        <f>SUM(C40:D40)</f>
        <v>0</v>
      </c>
      <c r="C40" s="79">
        <v>0</v>
      </c>
      <c r="D40" s="79">
        <v>0</v>
      </c>
      <c r="E40" s="79">
        <f>SUM(F40:G40)</f>
        <v>0</v>
      </c>
      <c r="F40" s="79">
        <v>0</v>
      </c>
      <c r="G40" s="79">
        <v>0</v>
      </c>
      <c r="H40" s="79">
        <f>SUM(I40:J40)</f>
        <v>0</v>
      </c>
      <c r="I40" s="79">
        <v>0</v>
      </c>
      <c r="J40" s="79">
        <v>0</v>
      </c>
    </row>
    <row r="41" ht="12.75">
      <c r="I41" s="85" t="s">
        <v>105</v>
      </c>
    </row>
    <row r="42" ht="12.75">
      <c r="I42" s="85"/>
    </row>
    <row r="43" ht="12.75">
      <c r="I43" s="85" t="s">
        <v>106</v>
      </c>
    </row>
  </sheetData>
  <sheetProtection/>
  <mergeCells count="6">
    <mergeCell ref="A1:J1"/>
    <mergeCell ref="A2:J2"/>
    <mergeCell ref="A3:A4"/>
    <mergeCell ref="B3:D3"/>
    <mergeCell ref="E3:G3"/>
    <mergeCell ref="H3:J3"/>
  </mergeCells>
  <printOptions/>
  <pageMargins left="0.7086614173228347" right="0.7086614173228347" top="0.35" bottom="0.25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2012-01-31T08:39:16Z</cp:lastPrinted>
  <dcterms:created xsi:type="dcterms:W3CDTF">2011-01-05T09:33:02Z</dcterms:created>
  <dcterms:modified xsi:type="dcterms:W3CDTF">2012-01-31T08:39:20Z</dcterms:modified>
  <cp:category/>
  <cp:version/>
  <cp:contentType/>
  <cp:contentStatus/>
</cp:coreProperties>
</file>