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990" windowWidth="15480" windowHeight="8190" tabRatio="894" activeTab="0"/>
  </bookViews>
  <sheets>
    <sheet name="Zał.1doch" sheetId="1" r:id="rId1"/>
    <sheet name="Zał.2wyd" sheetId="2" r:id="rId2"/>
    <sheet name="Zał.3w.bież" sheetId="3" r:id="rId3"/>
    <sheet name="Zał.4UE" sheetId="4" r:id="rId4"/>
    <sheet name="Zał.5w.maj." sheetId="5" r:id="rId5"/>
    <sheet name="Zał.6WPI" sheetId="6" r:id="rId6"/>
    <sheet name="Zał.7inw" sheetId="7" r:id="rId7"/>
  </sheets>
  <definedNames/>
  <calcPr fullCalcOnLoad="1"/>
</workbook>
</file>

<file path=xl/sharedStrings.xml><?xml version="1.0" encoding="utf-8"?>
<sst xmlns="http://schemas.openxmlformats.org/spreadsheetml/2006/main" count="439" uniqueCount="219">
  <si>
    <t>Przewodniczący Rady Miejskiej</t>
  </si>
  <si>
    <t>Jolanta Syska - Szymczak</t>
  </si>
  <si>
    <t>Ogółem</t>
  </si>
  <si>
    <t>Lp.</t>
  </si>
  <si>
    <t>1.</t>
  </si>
  <si>
    <t>2.</t>
  </si>
  <si>
    <t>zmieniającej Uchwałę Budżetową Miasta Gostynina na rok 2010</t>
  </si>
  <si>
    <t xml:space="preserve"> - 2 -</t>
  </si>
  <si>
    <t>Planowane wydatki</t>
  </si>
  <si>
    <t>Termy Gostynińskie</t>
  </si>
  <si>
    <t>ZMIANY W DOCHODACH NA 2010 ROK</t>
  </si>
  <si>
    <t>Planowane dochody na 2010 rok</t>
  </si>
  <si>
    <t>z tego:</t>
  </si>
  <si>
    <t>w tym:</t>
  </si>
  <si>
    <t>Dział</t>
  </si>
  <si>
    <t>Źródło dochodów</t>
  </si>
  <si>
    <r>
      <t xml:space="preserve">Ogółem         </t>
    </r>
    <r>
      <rPr>
        <sz val="9"/>
        <rFont val="Arial CE"/>
        <family val="0"/>
      </rPr>
      <t>(4 + 7)</t>
    </r>
  </si>
  <si>
    <t>bieżące</t>
  </si>
  <si>
    <t>dotacje</t>
  </si>
  <si>
    <t xml:space="preserve">środki europejskie i inne środki pochodzące ze źródeł </t>
  </si>
  <si>
    <t>majątkowe</t>
  </si>
  <si>
    <t>Przed zmianą</t>
  </si>
  <si>
    <t>Zmiana</t>
  </si>
  <si>
    <t>Po zmianie</t>
  </si>
  <si>
    <t>zagranicznych, niepodlegające zwrotowi</t>
  </si>
  <si>
    <t>Dochody ogółem</t>
  </si>
  <si>
    <t>ZMIANY W WYDATKACH NA 2010 ROK</t>
  </si>
  <si>
    <t>Rozdział</t>
  </si>
  <si>
    <t>Nazwa działu i rozdziału</t>
  </si>
  <si>
    <t>Planowane wydatki na 2010 r</t>
  </si>
  <si>
    <t>w tym :</t>
  </si>
  <si>
    <t>Wydatki ogółem</t>
  </si>
  <si>
    <t>ZMIANY W WYDATKACH BIEŻĄCYCH NA 2010 ROK</t>
  </si>
  <si>
    <t>Wydatki jednostek budżeto-wych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</si>
  <si>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</si>
  <si>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</si>
  <si>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</si>
  <si>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</si>
  <si>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</si>
  <si>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wynagrodze-nia i składki od nich naliczane</t>
  </si>
  <si>
    <t>związane z realizacją ich statutowych zadań</t>
  </si>
  <si>
    <t>Ogółem wydatki</t>
  </si>
  <si>
    <t xml:space="preserve">           w tym:</t>
  </si>
  <si>
    <t xml:space="preserve">    Projekt</t>
  </si>
  <si>
    <t>Środki z budżetu krajowego</t>
  </si>
  <si>
    <t>Środki z budżetu UE i inne</t>
  </si>
  <si>
    <t>z tego, źródła finansowania</t>
  </si>
  <si>
    <t xml:space="preserve">       z tego, źródła finansowania</t>
  </si>
  <si>
    <t>Wydatki bieżące razem:</t>
  </si>
  <si>
    <t xml:space="preserve">Program: </t>
  </si>
  <si>
    <t>Program Operacyjny Kapitał Ludzki</t>
  </si>
  <si>
    <t xml:space="preserve">Priorytet: </t>
  </si>
  <si>
    <t>7. Promocja integracji społecznej</t>
  </si>
  <si>
    <t xml:space="preserve">Działania: </t>
  </si>
  <si>
    <t>7.1 Rozwój i upowszechnienie aktywnej integracji</t>
  </si>
  <si>
    <t>Nazwa projektu:</t>
  </si>
  <si>
    <t>Siła tkwi w tobie - pomożemy ci ją wydobyć</t>
  </si>
  <si>
    <t>1.1</t>
  </si>
  <si>
    <t xml:space="preserve">Razem wydatki:    </t>
  </si>
  <si>
    <t>dz. 852</t>
  </si>
  <si>
    <t>2010 rok</t>
  </si>
  <si>
    <t>r. 85219</t>
  </si>
  <si>
    <t>OGÓŁEM (1+2)</t>
  </si>
  <si>
    <t>** środki własne JST, współfinansowanie z budżetu państwa oraz inne</t>
  </si>
  <si>
    <t>2011 rok</t>
  </si>
  <si>
    <t>2012 rok</t>
  </si>
  <si>
    <t>Program Uczenie się przez całe życie</t>
  </si>
  <si>
    <t>Partnerski Projekt Comenius</t>
  </si>
  <si>
    <t>dz. 801</t>
  </si>
  <si>
    <t>r. 80110</t>
  </si>
  <si>
    <t>1.2</t>
  </si>
  <si>
    <t>801</t>
  </si>
  <si>
    <t>OŚWIATA I WYCHOWANIE</t>
  </si>
  <si>
    <t>obligacje</t>
  </si>
  <si>
    <t>2.1</t>
  </si>
  <si>
    <t>Wydatki na programy i projekty finansowane z udziałem środków europejskich i innych środków pochodzących ze źródeł zagranicznych niepodlegających zwrotowi</t>
  </si>
  <si>
    <t>art.5 ust.1 pkt 3 uofp</t>
  </si>
  <si>
    <t>pożyczki i kredyty</t>
  </si>
  <si>
    <t>art. 5 ust. 1 pkt 2 uofp</t>
  </si>
  <si>
    <t>Wydatki razem (14+15+16+17)</t>
  </si>
  <si>
    <t>pozostałe **</t>
  </si>
  <si>
    <t>Wydatki razem (10+11+12)</t>
  </si>
  <si>
    <t>Wydatki razem (9+13)</t>
  </si>
  <si>
    <t>środki z budżetu UE i inne art. 5 ust.1 pkt 2 i 3 uofp</t>
  </si>
  <si>
    <t>środki z budżetu krajowego</t>
  </si>
  <si>
    <t>Wydatki w okresie realizacji projektu (całkowita wartość projektu) (6+7)</t>
  </si>
  <si>
    <t>Kategoria interwencji funduszy strukturalnych</t>
  </si>
  <si>
    <t>Klasyfikacja (dział rozdz.)</t>
  </si>
  <si>
    <t>Dotacje celowe w ramach programów finansowanych z udziałem środków europejskich oraz środków, o których mowa w art. 5 ust. 1 pkt 3 oraz ust. 3 pkt 5 i 6 ustawy, lub płatności w ramach budżetu środków europejskich</t>
  </si>
  <si>
    <t>Wydatki majątkowe razem:</t>
  </si>
  <si>
    <t>dz. 926</t>
  </si>
  <si>
    <t>r. 92695</t>
  </si>
  <si>
    <t>przed r. 2010</t>
  </si>
  <si>
    <t>2013 rok</t>
  </si>
  <si>
    <t>Regionalny Program Operacyjny Województwa Mazowieckiego 2007-2013</t>
  </si>
  <si>
    <t>6.2 Turystyka</t>
  </si>
  <si>
    <t>VI Wykorzystanie walorów naturalnych i kulturowych dla rozwoju turystyki i rekreacji</t>
  </si>
  <si>
    <t>80110</t>
  </si>
  <si>
    <t>Gimnazja</t>
  </si>
  <si>
    <t>1.3</t>
  </si>
  <si>
    <t>Program Operacyjny Kapitał Ludzki 2007-2013</t>
  </si>
  <si>
    <t>9. Rozwój wykształcenia i kompetencji w regionach</t>
  </si>
  <si>
    <t>9.1 Wyrównywanie szans edukacyjnych i zapewnienie wysokiej jakości usług edukacyjnych świadczonych w systemie oświaty</t>
  </si>
  <si>
    <t>Wyrównywanie szans edukacyjnych uczniów poprzez dodatkowe zajęcia rozwijające kompetencje kluczowe "Zagrajmy o sukces"</t>
  </si>
  <si>
    <t>600</t>
  </si>
  <si>
    <t>TRANSPORT I ŁĄCZNOŚĆ</t>
  </si>
  <si>
    <t>60016</t>
  </si>
  <si>
    <t>Drogi publiczne gminne</t>
  </si>
  <si>
    <t>700</t>
  </si>
  <si>
    <t>GOSPODARKA MIESZKANIOWA</t>
  </si>
  <si>
    <t>70095</t>
  </si>
  <si>
    <t>Pozostała działalność</t>
  </si>
  <si>
    <t>ZMIANY W WYDATKACH MAJĄTKOWYCH NA 2010 ROK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</si>
  <si>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</si>
  <si>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</si>
  <si>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</si>
  <si>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</si>
  <si>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</si>
  <si>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</si>
  <si>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>Limity wydatków na wieloletnie programy inwestycyjne w latach 2010 - 2012</t>
  </si>
  <si>
    <t>Dz.</t>
  </si>
  <si>
    <t>Rozdz.</t>
  </si>
  <si>
    <t xml:space="preserve">Nazwa zadania inwestycyjnego
</t>
  </si>
  <si>
    <t>Okres realizacji (w latach)</t>
  </si>
  <si>
    <t>Łączne koszty finansowe</t>
  </si>
  <si>
    <t>Nakłady poniesione</t>
  </si>
  <si>
    <t>rok budżet. 2010</t>
  </si>
  <si>
    <t>z tego źródła finansowania</t>
  </si>
  <si>
    <r>
      <t xml:space="preserve">2011 r.       </t>
    </r>
    <r>
      <rPr>
        <sz val="10"/>
        <rFont val="Arial CE"/>
        <family val="0"/>
      </rPr>
      <t>(w tym)</t>
    </r>
  </si>
  <si>
    <r>
      <t xml:space="preserve">2012 r.       </t>
    </r>
    <r>
      <rPr>
        <sz val="10"/>
        <rFont val="Arial CE"/>
        <family val="0"/>
      </rPr>
      <t>(w tym)</t>
    </r>
  </si>
  <si>
    <r>
      <t xml:space="preserve">kolejne lata            </t>
    </r>
    <r>
      <rPr>
        <sz val="10"/>
        <rFont val="Arial CE"/>
        <family val="0"/>
      </rPr>
      <t>(w tym)</t>
    </r>
  </si>
  <si>
    <t>dochody własne jst</t>
  </si>
  <si>
    <t>kredyty, pożyczki, papiery wartościowe</t>
  </si>
  <si>
    <t>środki pochodzące
 z innych  źródeł*</t>
  </si>
  <si>
    <t>środki wymien.
w art. 5 ust. 1 pkt 2 i 3 u.f.p.</t>
  </si>
  <si>
    <t>dochody własne</t>
  </si>
  <si>
    <t>środki wym.w art.5 ust.1 pkt 2 i ufp</t>
  </si>
  <si>
    <t>Budowa budynku socjalnego przy ul. Krośniewickiej</t>
  </si>
  <si>
    <t>2009-2011</t>
  </si>
  <si>
    <t>A. 0      
B. 0
C. 0</t>
  </si>
  <si>
    <t>Budowa budynku mieszkalnego przy ul. Kościuszkowców/Targowa</t>
  </si>
  <si>
    <t>2009-2010</t>
  </si>
  <si>
    <t>3.</t>
  </si>
  <si>
    <t>Termomodernizacja 13 budynków mieszkalnych</t>
  </si>
  <si>
    <t>A. 0      
B. 700.000
C. 0</t>
  </si>
  <si>
    <t>4.</t>
  </si>
  <si>
    <t>Budowa 2 budynków socjalnych przy ul. Kościuszkowców/Targowa</t>
  </si>
  <si>
    <t>2008-2010</t>
  </si>
  <si>
    <t>A. 0      
B. 1.270.472
C. 0</t>
  </si>
  <si>
    <t>5.</t>
  </si>
  <si>
    <t>Wewnętrzna instalacja gazowa węzła kuchennego w Szkole Podstawowej nr 1</t>
  </si>
  <si>
    <t>6.</t>
  </si>
  <si>
    <t>Budowa nowego budynku Przedszkola nr 4</t>
  </si>
  <si>
    <t>7.</t>
  </si>
  <si>
    <t>Termomodernizacja budynku Świetlicy dla dzieci z rodzin objętych programami profilaktycznymi</t>
  </si>
  <si>
    <t>2010-2011</t>
  </si>
  <si>
    <t>8.</t>
  </si>
  <si>
    <t>Rekonstrukcja obiektów Wzgórza Zamkowego</t>
  </si>
  <si>
    <t>2002-2010</t>
  </si>
  <si>
    <t>9.</t>
  </si>
  <si>
    <t>2004-2013</t>
  </si>
  <si>
    <t>10.</t>
  </si>
  <si>
    <t>Budowa Miejskiego Centrum Handlowo-Usługowego - Bazar wraz z otoczeniem</t>
  </si>
  <si>
    <t>2004-2027</t>
  </si>
  <si>
    <t>11.</t>
  </si>
  <si>
    <t>Rewitalizacja rynku wraz z przyległymi ulicami</t>
  </si>
  <si>
    <t>12.</t>
  </si>
  <si>
    <t>Budowa oświetlenia w ul. Dybanka</t>
  </si>
  <si>
    <t>13.</t>
  </si>
  <si>
    <t>Budowa boiska "Moje boisko - Orlik 2012" przy MOSiR</t>
  </si>
  <si>
    <t>A. 333.000      
B. 0
C. 0</t>
  </si>
  <si>
    <t>14.</t>
  </si>
  <si>
    <t>Budowa oświetlenia w ul. Żabiej, Stodónej i Solidarności</t>
  </si>
  <si>
    <r>
      <t xml:space="preserve">Jednostka organizacyjna realizująca program lub koordynująca wykonanie programu - </t>
    </r>
    <r>
      <rPr>
        <b/>
        <sz val="10"/>
        <rFont val="Arial"/>
        <family val="2"/>
      </rPr>
      <t>Urząd Miasta Gostynina</t>
    </r>
  </si>
  <si>
    <t xml:space="preserve"> - 3 -</t>
  </si>
  <si>
    <t>* Wybrać odpowiednie oznaczenie źródła finansowania:</t>
  </si>
  <si>
    <t>A. Dotacje i środki z budżetu państwa (np. od wojewody, MEN, UKFiS, …)</t>
  </si>
  <si>
    <t xml:space="preserve"> - 333.000,-zł - środki z Ministerstwa Sportu i Turystyki ujęte w planie wydatków</t>
  </si>
  <si>
    <t>B. Środki i dotacje otrzymane od innych jst oraz innych jednostek zaliczanych do sektora finansów publicznych</t>
  </si>
  <si>
    <t xml:space="preserve"> - 700.000,-z - środki do pozyskania, nie ujęte w planie wydatków</t>
  </si>
  <si>
    <t xml:space="preserve"> - 1.270.472,-zł - środki z BGK ujęte w planie wydatków</t>
  </si>
  <si>
    <t xml:space="preserve">C. Inne źródła </t>
  </si>
  <si>
    <t xml:space="preserve"> - 72.000.000,-zł - dotacje celowe w ramach programu finansowanego z udziałem środków europejskich (2010r. - 2.380.501,-zł ujęte w planie wydatków, 2011r. - 66.019.499,-zł </t>
  </si>
  <si>
    <t xml:space="preserve">   i 2013r. - 3.600.000,-zł zostanie ujęte w planie wydatki danego roku)</t>
  </si>
  <si>
    <t>Wydatki na zadania inwestycyjne na 2010 rok nieobjęte wieloletnimi programami inwestycyjnymi</t>
  </si>
  <si>
    <t>Nazwa zadania inwestycyjnego (w tym w ramach funduszu sołeckiego)</t>
  </si>
  <si>
    <t>Jednostka organizacyjna realizująca program lub koordynująca wykonanie programu</t>
  </si>
  <si>
    <t>rok 2010</t>
  </si>
  <si>
    <t>kredyty, pożyczki, papiery wartośc.</t>
  </si>
  <si>
    <t>środki pochodz.
z innych  źródeł*</t>
  </si>
  <si>
    <t>środki wymienione
w art. 5 ust. 1 pkt 2 i 3 u.f.p.</t>
  </si>
  <si>
    <t>Budowa ulic, modernizacja chodników</t>
  </si>
  <si>
    <t>UM Gostynin</t>
  </si>
  <si>
    <t>Adaptacja poddasza w budynku przy ul. 3 Maja 43a</t>
  </si>
  <si>
    <t>A. 0     
B. 207.918
C. 0</t>
  </si>
  <si>
    <t>Zakup sprzętu komputerowego dla potrzeb Urzędu Miasta i modernizacja serwerowni</t>
  </si>
  <si>
    <t>Zakup sprzętu komputerowego dla potrzeb Straży Miejskiej</t>
  </si>
  <si>
    <t>Wymiana stolarki w Przedszkolu nr 5</t>
  </si>
  <si>
    <t>Budowa oświetlenia w ul. Ostatniej</t>
  </si>
  <si>
    <t>Wykup lokalu przy ul. 3 Maja 43a wraz z udziałem w działce gruntu</t>
  </si>
  <si>
    <t>A. 0      
B. 42.300
C. 0</t>
  </si>
  <si>
    <t>Utworzenie placu zabaw przy Szkole Podstawowej nr 1</t>
  </si>
  <si>
    <t>A. 115.450      
B. 0
C. 0</t>
  </si>
  <si>
    <t>Zakup sprzętu komputerowego dla obsługi finansowo-księgowej</t>
  </si>
  <si>
    <t>Nabycie własności nieruchomości przy ul. Rynek 24</t>
  </si>
  <si>
    <t>Zakup drukarki do obsługi świadczeń rodzinnych i funduszu alimentacyjnego</t>
  </si>
  <si>
    <t>x</t>
  </si>
  <si>
    <t xml:space="preserve"> - 115.450,-zł - dotacja z budżetu państwa ujęta w planie wydatków</t>
  </si>
  <si>
    <t xml:space="preserve"> - 207.918,-zł - środki z BGK ujęte w planie wydatków</t>
  </si>
  <si>
    <t xml:space="preserve"> - 42.300,-zł - środki z BGK ujęte w planie wydatków</t>
  </si>
  <si>
    <r>
      <t xml:space="preserve">Załącznik nr 1 do uchwały </t>
    </r>
    <r>
      <rPr>
        <b/>
        <sz val="10"/>
        <rFont val="Arial"/>
        <family val="2"/>
      </rPr>
      <t>nr 16/III/10</t>
    </r>
  </si>
  <si>
    <r>
      <t xml:space="preserve">Rady Miejskiej </t>
    </r>
    <r>
      <rPr>
        <sz val="10"/>
        <rFont val="Arial"/>
        <family val="2"/>
      </rPr>
      <t xml:space="preserve">w Gostyninie </t>
    </r>
    <r>
      <rPr>
        <sz val="10"/>
        <rFont val="Arial"/>
        <family val="2"/>
      </rPr>
      <t xml:space="preserve">z dnia </t>
    </r>
    <r>
      <rPr>
        <b/>
        <sz val="10"/>
        <rFont val="Arial"/>
        <family val="2"/>
      </rPr>
      <t>10 grudnia 2010 roku</t>
    </r>
  </si>
  <si>
    <r>
      <t xml:space="preserve">Załącznik nr 2 do uchwały </t>
    </r>
    <r>
      <rPr>
        <b/>
        <sz val="10"/>
        <rFont val="Arial"/>
        <family val="2"/>
      </rPr>
      <t>nr 16/III/10</t>
    </r>
  </si>
  <si>
    <r>
      <t xml:space="preserve">Załącznik nr 3 do uchwały </t>
    </r>
    <r>
      <rPr>
        <b/>
        <sz val="10"/>
        <rFont val="Arial"/>
        <family val="2"/>
      </rPr>
      <t>nr 16/III/10</t>
    </r>
  </si>
  <si>
    <r>
      <t xml:space="preserve">Załącznik nr 4 do uchwały </t>
    </r>
    <r>
      <rPr>
        <b/>
        <sz val="10"/>
        <rFont val="Arial"/>
        <family val="2"/>
      </rPr>
      <t>nr 16/III/10</t>
    </r>
  </si>
  <si>
    <r>
      <t xml:space="preserve">Załącznik nr 5 do uchwały </t>
    </r>
    <r>
      <rPr>
        <b/>
        <sz val="10"/>
        <rFont val="Arial"/>
        <family val="2"/>
      </rPr>
      <t>nr 16/III/10</t>
    </r>
  </si>
  <si>
    <r>
      <t xml:space="preserve">Załącznik nr 6 do uchwały </t>
    </r>
    <r>
      <rPr>
        <b/>
        <sz val="10"/>
        <rFont val="Arial"/>
        <family val="2"/>
      </rPr>
      <t>nr 16/III/10</t>
    </r>
  </si>
  <si>
    <r>
      <t xml:space="preserve">Załącznik nr 7 do uchwały </t>
    </r>
    <r>
      <rPr>
        <b/>
        <sz val="10"/>
        <rFont val="Arial"/>
        <family val="2"/>
      </rPr>
      <t>nr 16/III/10</t>
    </r>
  </si>
  <si>
    <r>
      <t xml:space="preserve">Rady Miejskiej </t>
    </r>
    <r>
      <rPr>
        <sz val="10"/>
        <rFont val="Arial"/>
        <family val="2"/>
      </rPr>
      <t xml:space="preserve">w Gostyninie </t>
    </r>
    <r>
      <rPr>
        <sz val="10"/>
        <rFont val="Arial"/>
        <family val="2"/>
      </rPr>
      <t xml:space="preserve">z dnia </t>
    </r>
    <r>
      <rPr>
        <b/>
        <sz val="10"/>
        <rFont val="Arial"/>
        <family val="2"/>
      </rPr>
      <t>10 grudnia 2010 roku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</si>
</sst>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_ ;[Red]\-#,##0\ "/>
  </numFmts>
  <fonts count="63">
    <font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7"/>
      <name val="Arial CE"/>
      <family val="0"/>
    </font>
    <font>
      <b/>
      <sz val="11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b/>
      <sz val="14"/>
      <name val="Arial"/>
      <family val="2"/>
    </font>
    <font>
      <sz val="9"/>
      <name val="Arial CE"/>
      <family val="0"/>
    </font>
    <font>
      <sz val="6"/>
      <name val="Arial CE"/>
      <family val="0"/>
    </font>
    <font>
      <b/>
      <sz val="9"/>
      <name val="Arial CE"/>
      <family val="0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14"/>
      <name val="Arial CE"/>
      <family val="2"/>
    </font>
    <font>
      <b/>
      <sz val="12"/>
      <name val="Arial CE"/>
      <family val="0"/>
    </font>
    <font>
      <b/>
      <sz val="6"/>
      <name val="Arial"/>
      <family val="2"/>
    </font>
    <font>
      <sz val="7"/>
      <name val="Arial CE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right"/>
    </xf>
    <xf numFmtId="0" fontId="8" fillId="34" borderId="16" xfId="0" applyFont="1" applyFill="1" applyBorder="1" applyAlignment="1">
      <alignment horizontal="center" vertical="top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top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0" fillId="0" borderId="16" xfId="0" applyNumberForma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 vertical="center" wrapText="1"/>
    </xf>
    <xf numFmtId="3" fontId="0" fillId="0" borderId="0" xfId="0" applyNumberFormat="1" applyBorder="1" applyAlignment="1">
      <alignment horizontal="right" vertical="center"/>
    </xf>
    <xf numFmtId="49" fontId="0" fillId="0" borderId="12" xfId="0" applyNumberForma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1" fillId="0" borderId="0" xfId="0" applyFont="1" applyAlignment="1">
      <alignment/>
    </xf>
    <xf numFmtId="0" fontId="8" fillId="34" borderId="19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49" fontId="0" fillId="0" borderId="23" xfId="0" applyNumberForma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62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7" fillId="34" borderId="23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34" borderId="22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1" fillId="0" borderId="0" xfId="0" applyFont="1" applyAlignment="1">
      <alignment vertical="center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4" fillId="0" borderId="10" xfId="0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49" fontId="4" fillId="0" borderId="3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0" fillId="0" borderId="24" xfId="0" applyBorder="1" applyAlignment="1">
      <alignment vertical="center" wrapText="1"/>
    </xf>
    <xf numFmtId="0" fontId="4" fillId="0" borderId="32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9" fillId="35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3" fillId="34" borderId="33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vertical="center" wrapText="1"/>
    </xf>
    <xf numFmtId="3" fontId="0" fillId="36" borderId="22" xfId="0" applyNumberFormat="1" applyFont="1" applyFill="1" applyBorder="1" applyAlignment="1">
      <alignment vertical="center"/>
    </xf>
    <xf numFmtId="0" fontId="11" fillId="36" borderId="22" xfId="0" applyFont="1" applyFill="1" applyBorder="1" applyAlignment="1">
      <alignment vertical="center" wrapText="1"/>
    </xf>
    <xf numFmtId="0" fontId="0" fillId="36" borderId="22" xfId="0" applyFont="1" applyFill="1" applyBorder="1" applyAlignment="1">
      <alignment vertical="center"/>
    </xf>
    <xf numFmtId="0" fontId="0" fillId="36" borderId="0" xfId="0" applyFont="1" applyFill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vertical="center" wrapText="1"/>
    </xf>
    <xf numFmtId="3" fontId="4" fillId="0" borderId="33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0" fontId="24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22" xfId="0" applyFont="1" applyBorder="1" applyAlignment="1">
      <alignment vertical="center" wrapText="1"/>
    </xf>
    <xf numFmtId="0" fontId="4" fillId="0" borderId="34" xfId="0" applyFont="1" applyFill="1" applyBorder="1" applyAlignment="1">
      <alignment/>
    </xf>
    <xf numFmtId="49" fontId="4" fillId="0" borderId="35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/>
    </xf>
    <xf numFmtId="0" fontId="13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K1" sqref="K1:K3"/>
    </sheetView>
  </sheetViews>
  <sheetFormatPr defaultColWidth="9.140625" defaultRowHeight="12.75"/>
  <cols>
    <col min="1" max="1" width="5.7109375" style="0" customWidth="1"/>
    <col min="2" max="2" width="28.7109375" style="0" customWidth="1"/>
    <col min="3" max="11" width="11.7109375" style="0" customWidth="1"/>
  </cols>
  <sheetData>
    <row r="1" spans="2:11" ht="15" customHeight="1">
      <c r="B1" s="8"/>
      <c r="H1" s="4"/>
      <c r="K1" s="4" t="s">
        <v>210</v>
      </c>
    </row>
    <row r="2" spans="2:11" ht="15" customHeight="1">
      <c r="B2" s="8"/>
      <c r="H2" s="4"/>
      <c r="K2" s="4" t="s">
        <v>211</v>
      </c>
    </row>
    <row r="3" spans="2:11" ht="15" customHeight="1">
      <c r="B3" s="8"/>
      <c r="H3" s="3"/>
      <c r="K3" s="3" t="s">
        <v>6</v>
      </c>
    </row>
    <row r="4" spans="2:11" ht="15" customHeight="1">
      <c r="B4" s="8"/>
      <c r="H4" s="3"/>
      <c r="K4" s="3"/>
    </row>
    <row r="5" spans="1:2" ht="18" customHeight="1">
      <c r="A5" s="9" t="s">
        <v>10</v>
      </c>
      <c r="B5" s="8"/>
    </row>
    <row r="6" spans="3:5" ht="11.25" customHeight="1">
      <c r="C6" s="10"/>
      <c r="D6" s="10"/>
      <c r="E6" s="10"/>
    </row>
    <row r="7" spans="1:11" ht="12.75">
      <c r="A7" s="11"/>
      <c r="B7" s="12"/>
      <c r="C7" s="13"/>
      <c r="D7" s="14"/>
      <c r="E7" s="15"/>
      <c r="F7" s="16"/>
      <c r="G7" s="16"/>
      <c r="H7" s="14" t="s">
        <v>11</v>
      </c>
      <c r="I7" s="16"/>
      <c r="J7" s="16"/>
      <c r="K7" s="17"/>
    </row>
    <row r="8" spans="1:11" s="24" customFormat="1" ht="15" customHeight="1">
      <c r="A8" s="224"/>
      <c r="B8" s="224"/>
      <c r="C8" s="19"/>
      <c r="D8" s="20"/>
      <c r="E8" s="21"/>
      <c r="F8" s="22"/>
      <c r="G8" s="22"/>
      <c r="H8" s="22"/>
      <c r="I8" s="22" t="s">
        <v>12</v>
      </c>
      <c r="J8" s="22"/>
      <c r="K8" s="23"/>
    </row>
    <row r="9" spans="1:11" s="24" customFormat="1" ht="15" customHeight="1">
      <c r="A9" s="224"/>
      <c r="B9" s="224"/>
      <c r="C9" s="20"/>
      <c r="D9" s="20"/>
      <c r="E9" s="21"/>
      <c r="F9" s="25"/>
      <c r="G9" s="26" t="s">
        <v>13</v>
      </c>
      <c r="H9" s="23"/>
      <c r="I9" s="25"/>
      <c r="J9" s="26" t="s">
        <v>13</v>
      </c>
      <c r="K9" s="23"/>
    </row>
    <row r="10" spans="1:11" s="24" customFormat="1" ht="45.75" customHeight="1">
      <c r="A10" s="27" t="s">
        <v>14</v>
      </c>
      <c r="B10" s="27" t="s">
        <v>15</v>
      </c>
      <c r="C10" s="28"/>
      <c r="D10" s="29" t="s">
        <v>16</v>
      </c>
      <c r="E10" s="30"/>
      <c r="F10" s="18" t="s">
        <v>17</v>
      </c>
      <c r="G10" s="31" t="s">
        <v>18</v>
      </c>
      <c r="H10" s="32" t="s">
        <v>19</v>
      </c>
      <c r="I10" s="18" t="s">
        <v>20</v>
      </c>
      <c r="J10" s="31" t="s">
        <v>18</v>
      </c>
      <c r="K10" s="32" t="s">
        <v>19</v>
      </c>
    </row>
    <row r="11" spans="1:11" s="24" customFormat="1" ht="27" customHeight="1">
      <c r="A11" s="18"/>
      <c r="B11" s="33"/>
      <c r="C11" s="28" t="s">
        <v>21</v>
      </c>
      <c r="D11" s="34" t="s">
        <v>22</v>
      </c>
      <c r="E11" s="30" t="s">
        <v>23</v>
      </c>
      <c r="F11" s="33"/>
      <c r="G11" s="33"/>
      <c r="H11" s="35" t="s">
        <v>24</v>
      </c>
      <c r="I11" s="33"/>
      <c r="J11" s="33"/>
      <c r="K11" s="35" t="s">
        <v>24</v>
      </c>
    </row>
    <row r="12" spans="1:11" s="40" customFormat="1" ht="7.5" customHeight="1">
      <c r="A12" s="36">
        <v>1</v>
      </c>
      <c r="B12" s="36">
        <v>2</v>
      </c>
      <c r="C12" s="37"/>
      <c r="D12" s="38">
        <v>3</v>
      </c>
      <c r="E12" s="39"/>
      <c r="F12" s="36">
        <v>4</v>
      </c>
      <c r="G12" s="36">
        <v>5</v>
      </c>
      <c r="H12" s="36">
        <v>6</v>
      </c>
      <c r="I12" s="36">
        <v>7</v>
      </c>
      <c r="J12" s="36">
        <v>8</v>
      </c>
      <c r="K12" s="36">
        <v>9</v>
      </c>
    </row>
    <row r="13" spans="1:13" s="44" customFormat="1" ht="16.5" customHeight="1">
      <c r="A13" s="53" t="s">
        <v>71</v>
      </c>
      <c r="B13" s="127" t="s">
        <v>72</v>
      </c>
      <c r="C13" s="41">
        <v>804330</v>
      </c>
      <c r="D13" s="41">
        <f>SUM(D14:D14)</f>
        <v>7420</v>
      </c>
      <c r="E13" s="42">
        <f>SUM(C13:D13)</f>
        <v>811750</v>
      </c>
      <c r="F13" s="41">
        <v>696300</v>
      </c>
      <c r="G13" s="41">
        <v>24000</v>
      </c>
      <c r="H13" s="41">
        <v>69000</v>
      </c>
      <c r="I13" s="41">
        <v>115450</v>
      </c>
      <c r="J13" s="43">
        <v>115450</v>
      </c>
      <c r="K13" s="43">
        <v>0</v>
      </c>
      <c r="M13" s="65"/>
    </row>
    <row r="14" spans="1:11" s="49" customFormat="1" ht="102">
      <c r="A14" s="52"/>
      <c r="B14" s="145" t="s">
        <v>88</v>
      </c>
      <c r="C14" s="5">
        <v>61580</v>
      </c>
      <c r="D14" s="46">
        <f>SUM(F14,I14)</f>
        <v>7420</v>
      </c>
      <c r="E14" s="47">
        <f>SUM(C14:D14)</f>
        <v>69000</v>
      </c>
      <c r="F14" s="46">
        <v>7420</v>
      </c>
      <c r="G14" s="46">
        <v>0</v>
      </c>
      <c r="H14" s="5">
        <v>7420</v>
      </c>
      <c r="I14" s="46">
        <v>0</v>
      </c>
      <c r="J14" s="48">
        <v>0</v>
      </c>
      <c r="K14" s="48">
        <v>0</v>
      </c>
    </row>
    <row r="15" spans="1:11" s="55" customFormat="1" ht="16.5" customHeight="1">
      <c r="A15" s="225" t="s">
        <v>25</v>
      </c>
      <c r="B15" s="226"/>
      <c r="C15" s="129">
        <v>44964128</v>
      </c>
      <c r="D15" s="129">
        <f>SUM(D13)</f>
        <v>7420</v>
      </c>
      <c r="E15" s="154">
        <f>SUM(C15:D15)</f>
        <v>44971548</v>
      </c>
      <c r="F15" s="54">
        <v>39943027</v>
      </c>
      <c r="G15" s="54">
        <v>5767455</v>
      </c>
      <c r="H15" s="54">
        <v>212612</v>
      </c>
      <c r="I15" s="54">
        <v>5028521</v>
      </c>
      <c r="J15" s="54">
        <v>448450</v>
      </c>
      <c r="K15" s="54">
        <v>2380501</v>
      </c>
    </row>
    <row r="16" spans="1:11" s="55" customFormat="1" ht="16.5" customHeight="1">
      <c r="A16" s="155"/>
      <c r="B16" s="155"/>
      <c r="C16" s="156"/>
      <c r="D16" s="156"/>
      <c r="E16" s="157"/>
      <c r="F16" s="156"/>
      <c r="G16" s="156"/>
      <c r="H16" s="156"/>
      <c r="I16" s="156"/>
      <c r="J16" s="156"/>
      <c r="K16" s="156"/>
    </row>
    <row r="17" spans="2:9" ht="15.75">
      <c r="B17" s="123"/>
      <c r="E17" s="56"/>
      <c r="F17" s="56"/>
      <c r="I17" s="57" t="s">
        <v>0</v>
      </c>
    </row>
    <row r="18" spans="2:9" ht="11.25" customHeight="1">
      <c r="B18" s="1"/>
      <c r="E18" s="56"/>
      <c r="F18" s="56"/>
      <c r="I18" s="57"/>
    </row>
    <row r="19" spans="2:9" ht="15.75">
      <c r="B19" s="1"/>
      <c r="D19" s="56"/>
      <c r="E19" s="56"/>
      <c r="F19" s="56"/>
      <c r="I19" s="57" t="s">
        <v>1</v>
      </c>
    </row>
    <row r="20" spans="1:6" ht="12.75">
      <c r="A20" s="58"/>
      <c r="B20" s="1"/>
      <c r="F20" s="56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spans="2:11" ht="12.75">
      <c r="B25" s="1"/>
      <c r="E25" s="56"/>
      <c r="F25" s="56"/>
      <c r="G25" s="56"/>
      <c r="H25" s="56"/>
      <c r="I25" s="56"/>
      <c r="J25" s="56"/>
      <c r="K25" s="56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</sheetData>
  <sheetProtection/>
  <mergeCells count="3">
    <mergeCell ref="A8:A9"/>
    <mergeCell ref="B8:B9"/>
    <mergeCell ref="A15:B15"/>
  </mergeCells>
  <printOptions/>
  <pageMargins left="0.52" right="0.42" top="0.86" bottom="0.4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1" sqref="H1:H3"/>
    </sheetView>
  </sheetViews>
  <sheetFormatPr defaultColWidth="9.140625" defaultRowHeight="12.75"/>
  <cols>
    <col min="1" max="1" width="5.57421875" style="0" customWidth="1"/>
    <col min="2" max="2" width="8.8515625" style="0" customWidth="1"/>
    <col min="3" max="3" width="33.57421875" style="0" customWidth="1"/>
    <col min="4" max="8" width="14.7109375" style="0" customWidth="1"/>
    <col min="9" max="9" width="10.140625" style="0" bestFit="1" customWidth="1"/>
  </cols>
  <sheetData>
    <row r="1" spans="3:8" ht="15" customHeight="1">
      <c r="C1" s="51"/>
      <c r="H1" s="4" t="s">
        <v>212</v>
      </c>
    </row>
    <row r="2" spans="3:8" ht="15" customHeight="1">
      <c r="C2" s="8"/>
      <c r="H2" s="4" t="s">
        <v>211</v>
      </c>
    </row>
    <row r="3" spans="3:8" ht="15" customHeight="1">
      <c r="C3" s="8"/>
      <c r="H3" s="3" t="s">
        <v>6</v>
      </c>
    </row>
    <row r="4" spans="3:8" ht="15" customHeight="1">
      <c r="C4" s="8"/>
      <c r="H4" s="3"/>
    </row>
    <row r="5" spans="1:5" ht="18">
      <c r="A5" s="9" t="s">
        <v>26</v>
      </c>
      <c r="E5" s="56"/>
    </row>
    <row r="6" spans="1:8" s="24" customFormat="1" ht="15" customHeight="1">
      <c r="A6" s="228" t="s">
        <v>14</v>
      </c>
      <c r="B6" s="228" t="s">
        <v>27</v>
      </c>
      <c r="C6" s="228" t="s">
        <v>28</v>
      </c>
      <c r="D6" s="229" t="s">
        <v>29</v>
      </c>
      <c r="E6" s="229"/>
      <c r="F6" s="229"/>
      <c r="G6" s="229"/>
      <c r="H6" s="230"/>
    </row>
    <row r="7" spans="1:8" s="24" customFormat="1" ht="15" customHeight="1">
      <c r="A7" s="224"/>
      <c r="B7" s="224"/>
      <c r="C7" s="224"/>
      <c r="D7" s="28"/>
      <c r="E7" s="59" t="s">
        <v>2</v>
      </c>
      <c r="F7" s="30"/>
      <c r="G7" s="231" t="s">
        <v>30</v>
      </c>
      <c r="H7" s="232"/>
    </row>
    <row r="8" spans="1:8" s="24" customFormat="1" ht="30" customHeight="1">
      <c r="A8" s="18"/>
      <c r="B8" s="18"/>
      <c r="C8" s="18"/>
      <c r="D8" s="30" t="s">
        <v>21</v>
      </c>
      <c r="E8" s="60" t="s">
        <v>22</v>
      </c>
      <c r="F8" s="30" t="s">
        <v>23</v>
      </c>
      <c r="G8" s="61" t="s">
        <v>17</v>
      </c>
      <c r="H8" s="62" t="s">
        <v>20</v>
      </c>
    </row>
    <row r="9" spans="1:8" s="40" customFormat="1" ht="7.5" customHeight="1">
      <c r="A9" s="36">
        <v>1</v>
      </c>
      <c r="B9" s="36">
        <v>2</v>
      </c>
      <c r="C9" s="36">
        <v>3</v>
      </c>
      <c r="D9" s="37"/>
      <c r="E9" s="38">
        <v>4</v>
      </c>
      <c r="F9" s="39"/>
      <c r="G9" s="36">
        <v>5</v>
      </c>
      <c r="H9" s="36">
        <v>6</v>
      </c>
    </row>
    <row r="10" spans="1:9" s="44" customFormat="1" ht="19.5" customHeight="1">
      <c r="A10" s="53" t="s">
        <v>104</v>
      </c>
      <c r="B10" s="63"/>
      <c r="C10" s="127" t="s">
        <v>105</v>
      </c>
      <c r="D10" s="41">
        <v>2185000</v>
      </c>
      <c r="E10" s="41">
        <f>SUM(E11:E11)</f>
        <v>68000</v>
      </c>
      <c r="F10" s="41">
        <f aca="true" t="shared" si="0" ref="F10:F16">SUM(D10:E10)</f>
        <v>2253000</v>
      </c>
      <c r="G10" s="130">
        <v>270400</v>
      </c>
      <c r="H10" s="130">
        <v>1982600</v>
      </c>
      <c r="I10" s="65"/>
    </row>
    <row r="11" spans="1:9" s="49" customFormat="1" ht="19.5" customHeight="1">
      <c r="A11" s="128"/>
      <c r="B11" s="66" t="s">
        <v>106</v>
      </c>
      <c r="C11" s="50" t="s">
        <v>107</v>
      </c>
      <c r="D11" s="5">
        <v>2185000</v>
      </c>
      <c r="E11" s="67">
        <f>SUM(G11:H11)</f>
        <v>68000</v>
      </c>
      <c r="F11" s="67">
        <f t="shared" si="0"/>
        <v>2253000</v>
      </c>
      <c r="G11" s="67">
        <v>0</v>
      </c>
      <c r="H11" s="5">
        <v>68000</v>
      </c>
      <c r="I11" s="68"/>
    </row>
    <row r="12" spans="1:9" s="44" customFormat="1" ht="19.5" customHeight="1">
      <c r="A12" s="53" t="s">
        <v>108</v>
      </c>
      <c r="B12" s="63"/>
      <c r="C12" s="64" t="s">
        <v>109</v>
      </c>
      <c r="D12" s="41">
        <v>6959979</v>
      </c>
      <c r="E12" s="41">
        <f>SUM(E13:E13)</f>
        <v>-68000</v>
      </c>
      <c r="F12" s="41">
        <f t="shared" si="0"/>
        <v>6891979</v>
      </c>
      <c r="G12" s="130">
        <v>431754</v>
      </c>
      <c r="H12" s="130">
        <v>6460225</v>
      </c>
      <c r="I12" s="65"/>
    </row>
    <row r="13" spans="1:9" s="49" customFormat="1" ht="19.5" customHeight="1">
      <c r="A13" s="128"/>
      <c r="B13" s="66" t="s">
        <v>110</v>
      </c>
      <c r="C13" s="50" t="s">
        <v>111</v>
      </c>
      <c r="D13" s="5">
        <v>6307461</v>
      </c>
      <c r="E13" s="67">
        <f>SUM(G13:H13)</f>
        <v>-68000</v>
      </c>
      <c r="F13" s="67">
        <f t="shared" si="0"/>
        <v>6239461</v>
      </c>
      <c r="G13" s="67">
        <v>0</v>
      </c>
      <c r="H13" s="5">
        <v>-68000</v>
      </c>
      <c r="I13" s="68"/>
    </row>
    <row r="14" spans="1:9" s="44" customFormat="1" ht="19.5" customHeight="1">
      <c r="A14" s="53" t="s">
        <v>71</v>
      </c>
      <c r="B14" s="63"/>
      <c r="C14" s="64" t="s">
        <v>72</v>
      </c>
      <c r="D14" s="41">
        <v>16088506</v>
      </c>
      <c r="E14" s="41">
        <f>SUM(E15:E15)</f>
        <v>7420</v>
      </c>
      <c r="F14" s="41">
        <f t="shared" si="0"/>
        <v>16095926</v>
      </c>
      <c r="G14" s="130">
        <v>14717276</v>
      </c>
      <c r="H14" s="130">
        <v>1378650</v>
      </c>
      <c r="I14" s="65"/>
    </row>
    <row r="15" spans="1:9" s="49" customFormat="1" ht="19.5" customHeight="1">
      <c r="A15" s="128"/>
      <c r="B15" s="66" t="s">
        <v>97</v>
      </c>
      <c r="C15" s="50" t="s">
        <v>98</v>
      </c>
      <c r="D15" s="5">
        <v>4686718</v>
      </c>
      <c r="E15" s="67">
        <f>SUM(G15:H15)</f>
        <v>7420</v>
      </c>
      <c r="F15" s="67">
        <f t="shared" si="0"/>
        <v>4694138</v>
      </c>
      <c r="G15" s="67">
        <v>7420</v>
      </c>
      <c r="H15" s="5">
        <v>0</v>
      </c>
      <c r="I15" s="68"/>
    </row>
    <row r="16" spans="1:9" s="55" customFormat="1" ht="19.5" customHeight="1">
      <c r="A16" s="225" t="s">
        <v>31</v>
      </c>
      <c r="B16" s="227"/>
      <c r="C16" s="226"/>
      <c r="D16" s="129">
        <v>50361882</v>
      </c>
      <c r="E16" s="129">
        <f>SUM(E10,E12,E14)</f>
        <v>7420</v>
      </c>
      <c r="F16" s="129">
        <f t="shared" si="0"/>
        <v>50369302</v>
      </c>
      <c r="G16" s="129">
        <v>35378838</v>
      </c>
      <c r="H16" s="54">
        <v>14990464</v>
      </c>
      <c r="I16" s="69"/>
    </row>
    <row r="17" spans="3:6" ht="11.25" customHeight="1">
      <c r="C17" s="1"/>
      <c r="F17" s="56"/>
    </row>
    <row r="18" spans="1:7" ht="15.75">
      <c r="A18" s="70"/>
      <c r="C18" s="123"/>
      <c r="D18" s="56"/>
      <c r="E18" s="56"/>
      <c r="G18" s="57" t="s">
        <v>0</v>
      </c>
    </row>
    <row r="19" spans="3:7" ht="15" customHeight="1">
      <c r="C19" s="1"/>
      <c r="D19" s="56"/>
      <c r="E19" s="56"/>
      <c r="G19" s="57"/>
    </row>
    <row r="20" spans="3:7" ht="15.75">
      <c r="C20" s="1"/>
      <c r="E20" s="56"/>
      <c r="G20" s="57" t="s">
        <v>1</v>
      </c>
    </row>
    <row r="21" ht="12.75">
      <c r="C21" s="1"/>
    </row>
    <row r="22" spans="3:8" ht="12.75">
      <c r="C22" s="1"/>
      <c r="F22" s="56"/>
      <c r="G22" s="56"/>
      <c r="H22" s="56"/>
    </row>
    <row r="23" ht="12.75">
      <c r="C23" s="1"/>
    </row>
    <row r="24" ht="12.75">
      <c r="C24" s="1"/>
    </row>
    <row r="25" spans="3:8" ht="12.75">
      <c r="C25" s="1"/>
      <c r="F25" s="56"/>
      <c r="G25" s="56"/>
      <c r="H25" s="56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</sheetData>
  <sheetProtection/>
  <mergeCells count="6">
    <mergeCell ref="A16:C16"/>
    <mergeCell ref="A6:A7"/>
    <mergeCell ref="B6:B7"/>
    <mergeCell ref="C6:C7"/>
    <mergeCell ref="D6:H6"/>
    <mergeCell ref="G7:H7"/>
  </mergeCells>
  <printOptions/>
  <pageMargins left="0.92" right="0.87" top="0.94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N1" sqref="N1:N3"/>
    </sheetView>
  </sheetViews>
  <sheetFormatPr defaultColWidth="9.140625" defaultRowHeight="12.75"/>
  <cols>
    <col min="1" max="1" width="4.7109375" style="1" customWidth="1"/>
    <col min="2" max="2" width="7.28125" style="1" customWidth="1"/>
    <col min="3" max="3" width="24.8515625" style="1" customWidth="1"/>
    <col min="4" max="4" width="11.00390625" style="1" customWidth="1"/>
    <col min="5" max="5" width="10.140625" style="1" customWidth="1"/>
    <col min="6" max="8" width="11.00390625" style="1" customWidth="1"/>
    <col min="9" max="10" width="9.7109375" style="1" customWidth="1"/>
    <col min="11" max="11" width="9.8515625" style="0" bestFit="1" customWidth="1"/>
    <col min="15" max="16" width="10.140625" style="0" bestFit="1" customWidth="1"/>
  </cols>
  <sheetData>
    <row r="1" spans="1:14" ht="15" customHeight="1">
      <c r="A1" s="71"/>
      <c r="B1" s="72"/>
      <c r="C1" s="72"/>
      <c r="D1" s="72"/>
      <c r="E1" s="72"/>
      <c r="F1" s="72"/>
      <c r="G1" s="72"/>
      <c r="H1" s="73"/>
      <c r="I1" s="74"/>
      <c r="J1" s="72"/>
      <c r="N1" s="4" t="s">
        <v>213</v>
      </c>
    </row>
    <row r="2" spans="1:14" ht="15" customHeight="1">
      <c r="A2" s="71"/>
      <c r="B2" s="72"/>
      <c r="C2" s="72"/>
      <c r="D2" s="72"/>
      <c r="E2" s="72"/>
      <c r="F2" s="72"/>
      <c r="G2" s="72"/>
      <c r="H2" s="72"/>
      <c r="I2" s="74"/>
      <c r="J2" s="72"/>
      <c r="N2" s="4" t="s">
        <v>211</v>
      </c>
    </row>
    <row r="3" spans="1:14" ht="15" customHeight="1">
      <c r="A3" s="71"/>
      <c r="B3" s="72"/>
      <c r="D3" s="72"/>
      <c r="E3" s="72"/>
      <c r="F3" s="75"/>
      <c r="G3" s="76"/>
      <c r="H3" s="72"/>
      <c r="I3" s="74"/>
      <c r="J3" s="72"/>
      <c r="N3" s="3" t="s">
        <v>6</v>
      </c>
    </row>
    <row r="4" spans="1:10" ht="18">
      <c r="A4" s="77" t="s">
        <v>32</v>
      </c>
      <c r="B4" s="78"/>
      <c r="C4" s="78"/>
      <c r="D4" s="78"/>
      <c r="E4" s="78"/>
      <c r="F4" s="78"/>
      <c r="I4" s="79"/>
      <c r="J4" s="80"/>
    </row>
    <row r="5" spans="1:10" ht="10.5" customHeight="1">
      <c r="A5" s="78"/>
      <c r="B5" s="78"/>
      <c r="C5" s="78"/>
      <c r="D5" s="78"/>
      <c r="E5" s="78"/>
      <c r="F5" s="78"/>
      <c r="G5" s="81"/>
      <c r="I5" s="74"/>
      <c r="J5" s="80"/>
    </row>
    <row r="6" spans="1:14" s="85" customFormat="1" ht="20.25" customHeight="1">
      <c r="A6" s="240" t="s">
        <v>14</v>
      </c>
      <c r="B6" s="240" t="s">
        <v>27</v>
      </c>
      <c r="C6" s="240" t="s">
        <v>28</v>
      </c>
      <c r="D6" s="82"/>
      <c r="E6" s="83" t="s">
        <v>2</v>
      </c>
      <c r="F6" s="84"/>
      <c r="G6" s="240" t="s">
        <v>33</v>
      </c>
      <c r="H6" s="233" t="s">
        <v>13</v>
      </c>
      <c r="I6" s="234"/>
      <c r="J6" s="240" t="s">
        <v>34</v>
      </c>
      <c r="K6" s="238" t="s">
        <v>35</v>
      </c>
      <c r="L6" s="240" t="s">
        <v>36</v>
      </c>
      <c r="M6" s="240" t="s">
        <v>37</v>
      </c>
      <c r="N6" s="240" t="s">
        <v>38</v>
      </c>
    </row>
    <row r="7" spans="1:14" s="85" customFormat="1" ht="86.25" customHeight="1">
      <c r="A7" s="241"/>
      <c r="B7" s="241"/>
      <c r="C7" s="241"/>
      <c r="D7" s="86" t="s">
        <v>21</v>
      </c>
      <c r="E7" s="86" t="s">
        <v>22</v>
      </c>
      <c r="F7" s="86" t="s">
        <v>23</v>
      </c>
      <c r="G7" s="241"/>
      <c r="H7" s="87" t="s">
        <v>39</v>
      </c>
      <c r="I7" s="88" t="s">
        <v>40</v>
      </c>
      <c r="J7" s="241"/>
      <c r="K7" s="239"/>
      <c r="L7" s="241"/>
      <c r="M7" s="241"/>
      <c r="N7" s="241"/>
    </row>
    <row r="8" spans="1:14" s="85" customFormat="1" ht="7.5" customHeight="1">
      <c r="A8" s="89">
        <v>1</v>
      </c>
      <c r="B8" s="89">
        <v>2</v>
      </c>
      <c r="C8" s="89">
        <v>3</v>
      </c>
      <c r="D8" s="90"/>
      <c r="E8" s="91">
        <v>4</v>
      </c>
      <c r="F8" s="92"/>
      <c r="G8" s="89">
        <v>5</v>
      </c>
      <c r="H8" s="89">
        <v>6</v>
      </c>
      <c r="I8" s="89">
        <v>7</v>
      </c>
      <c r="J8" s="89">
        <v>8</v>
      </c>
      <c r="K8" s="89">
        <v>9</v>
      </c>
      <c r="L8" s="89">
        <v>10</v>
      </c>
      <c r="M8" s="89">
        <v>11</v>
      </c>
      <c r="N8" s="89">
        <v>12</v>
      </c>
    </row>
    <row r="9" spans="1:16" s="44" customFormat="1" ht="19.5" customHeight="1">
      <c r="A9" s="53" t="s">
        <v>71</v>
      </c>
      <c r="B9" s="63"/>
      <c r="C9" s="64" t="s">
        <v>72</v>
      </c>
      <c r="D9" s="93">
        <v>14709856</v>
      </c>
      <c r="E9" s="93">
        <f>SUM(E10)</f>
        <v>7420</v>
      </c>
      <c r="F9" s="93">
        <f>SUM(D9:E9)</f>
        <v>14717276</v>
      </c>
      <c r="G9" s="93">
        <f>SUM(H9:I9)</f>
        <v>13263756</v>
      </c>
      <c r="H9" s="93">
        <v>10638538</v>
      </c>
      <c r="I9" s="93">
        <v>2625218</v>
      </c>
      <c r="J9" s="93">
        <v>1393200</v>
      </c>
      <c r="K9" s="93">
        <v>19900</v>
      </c>
      <c r="L9" s="93">
        <v>40420</v>
      </c>
      <c r="M9" s="93">
        <v>0</v>
      </c>
      <c r="N9" s="93">
        <v>0</v>
      </c>
      <c r="P9" s="65"/>
    </row>
    <row r="10" spans="1:14" s="6" customFormat="1" ht="19.5" customHeight="1">
      <c r="A10" s="45"/>
      <c r="B10" s="66" t="s">
        <v>97</v>
      </c>
      <c r="C10" s="50" t="s">
        <v>98</v>
      </c>
      <c r="D10" s="94">
        <v>4686718</v>
      </c>
      <c r="E10" s="94">
        <f>SUM(G10,J10:N10)</f>
        <v>7420</v>
      </c>
      <c r="F10" s="94">
        <f>SUM(D10:E10)</f>
        <v>4694138</v>
      </c>
      <c r="G10" s="94">
        <f>SUM(H10:I10)</f>
        <v>0</v>
      </c>
      <c r="H10" s="94">
        <v>0</v>
      </c>
      <c r="I10" s="94">
        <v>0</v>
      </c>
      <c r="J10" s="94">
        <v>0</v>
      </c>
      <c r="K10" s="94">
        <v>0</v>
      </c>
      <c r="L10" s="94">
        <v>7420</v>
      </c>
      <c r="M10" s="94">
        <v>0</v>
      </c>
      <c r="N10" s="94">
        <v>0</v>
      </c>
    </row>
    <row r="11" spans="1:15" s="96" customFormat="1" ht="19.5" customHeight="1">
      <c r="A11" s="235" t="s">
        <v>41</v>
      </c>
      <c r="B11" s="236"/>
      <c r="C11" s="237"/>
      <c r="D11" s="93">
        <v>35371418</v>
      </c>
      <c r="E11" s="93">
        <f>SUM(E9)</f>
        <v>7420</v>
      </c>
      <c r="F11" s="93">
        <f>SUM(D11:E11)</f>
        <v>35378838</v>
      </c>
      <c r="G11" s="93">
        <f>SUM(H11:I11)</f>
        <v>24062421</v>
      </c>
      <c r="H11" s="93">
        <v>16753890</v>
      </c>
      <c r="I11" s="93">
        <v>7308531</v>
      </c>
      <c r="J11" s="93">
        <v>4085900</v>
      </c>
      <c r="K11" s="93">
        <v>6231136</v>
      </c>
      <c r="L11" s="93">
        <v>200881</v>
      </c>
      <c r="M11" s="93">
        <v>32200</v>
      </c>
      <c r="N11" s="93">
        <v>766300</v>
      </c>
      <c r="O11" s="95"/>
    </row>
    <row r="12" spans="1:15" s="96" customFormat="1" ht="18" customHeight="1">
      <c r="A12" s="152"/>
      <c r="B12" s="152"/>
      <c r="C12" s="152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95"/>
    </row>
    <row r="13" spans="4:12" ht="15.75">
      <c r="D13" s="2"/>
      <c r="E13" s="2"/>
      <c r="F13" s="2"/>
      <c r="G13" s="2"/>
      <c r="H13" s="2"/>
      <c r="L13" s="57" t="s">
        <v>0</v>
      </c>
    </row>
    <row r="14" spans="6:14" ht="12.75">
      <c r="F14" s="2"/>
      <c r="G14" s="2"/>
      <c r="H14" s="2"/>
      <c r="I14" s="2"/>
      <c r="J14" s="2"/>
      <c r="K14" s="2"/>
      <c r="L14" s="2"/>
      <c r="M14" s="2"/>
      <c r="N14" s="2"/>
    </row>
    <row r="15" ht="15.75">
      <c r="L15" s="57" t="s">
        <v>1</v>
      </c>
    </row>
    <row r="17" spans="7:9" ht="12.75">
      <c r="G17" s="2"/>
      <c r="I17" s="2"/>
    </row>
    <row r="18" ht="12.75">
      <c r="G18" s="2"/>
    </row>
    <row r="19" ht="12.75">
      <c r="G19" s="2"/>
    </row>
  </sheetData>
  <sheetProtection/>
  <mergeCells count="11">
    <mergeCell ref="N6:N7"/>
    <mergeCell ref="A6:A7"/>
    <mergeCell ref="G6:G7"/>
    <mergeCell ref="L6:L7"/>
    <mergeCell ref="M6:M7"/>
    <mergeCell ref="H6:I6"/>
    <mergeCell ref="A11:C11"/>
    <mergeCell ref="K6:K7"/>
    <mergeCell ref="B6:B7"/>
    <mergeCell ref="C6:C7"/>
    <mergeCell ref="J6:J7"/>
  </mergeCells>
  <printOptions/>
  <pageMargins left="0.16" right="0.17" top="0.91" bottom="0.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C25">
      <selection activeCell="C25" sqref="A1:IV16384"/>
    </sheetView>
  </sheetViews>
  <sheetFormatPr defaultColWidth="9.140625" defaultRowHeight="12.75"/>
  <cols>
    <col min="1" max="1" width="3.421875" style="97" customWidth="1"/>
    <col min="2" max="2" width="13.8515625" style="97" customWidth="1"/>
    <col min="3" max="3" width="8.57421875" style="97" customWidth="1"/>
    <col min="4" max="4" width="7.00390625" style="97" customWidth="1"/>
    <col min="5" max="5" width="11.140625" style="97" bestFit="1" customWidth="1"/>
    <col min="6" max="6" width="11.140625" style="97" customWidth="1"/>
    <col min="7" max="7" width="10.140625" style="97" customWidth="1"/>
    <col min="8" max="9" width="11.140625" style="97" customWidth="1"/>
    <col min="10" max="11" width="5.28125" style="97" customWidth="1"/>
    <col min="12" max="12" width="11.140625" style="97" customWidth="1"/>
    <col min="13" max="14" width="10.140625" style="97" customWidth="1"/>
    <col min="15" max="17" width="5.28125" style="97" customWidth="1"/>
    <col min="18" max="16384" width="9.140625" style="97" customWidth="1"/>
  </cols>
  <sheetData>
    <row r="1" spans="1:17" ht="13.5" customHeight="1">
      <c r="A1" s="216"/>
      <c r="I1" s="99"/>
      <c r="Q1" s="3" t="s">
        <v>214</v>
      </c>
    </row>
    <row r="2" spans="9:17" ht="13.5" customHeight="1">
      <c r="I2" s="99"/>
      <c r="Q2" s="3" t="s">
        <v>218</v>
      </c>
    </row>
    <row r="3" ht="13.5" customHeight="1">
      <c r="Q3" s="3" t="s">
        <v>6</v>
      </c>
    </row>
    <row r="4" spans="1:17" ht="58.5" customHeight="1">
      <c r="A4" s="260" t="s">
        <v>75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</row>
    <row r="5" spans="1:17" s="100" customFormat="1" ht="12.75">
      <c r="A5" s="245" t="s">
        <v>3</v>
      </c>
      <c r="B5" s="255" t="s">
        <v>43</v>
      </c>
      <c r="C5" s="245" t="s">
        <v>86</v>
      </c>
      <c r="D5" s="245" t="s">
        <v>87</v>
      </c>
      <c r="E5" s="245" t="s">
        <v>85</v>
      </c>
      <c r="F5" s="258" t="s">
        <v>42</v>
      </c>
      <c r="G5" s="259"/>
      <c r="H5" s="242" t="s">
        <v>8</v>
      </c>
      <c r="I5" s="243"/>
      <c r="J5" s="243"/>
      <c r="K5" s="243"/>
      <c r="L5" s="243"/>
      <c r="M5" s="243"/>
      <c r="N5" s="243"/>
      <c r="O5" s="243"/>
      <c r="P5" s="243"/>
      <c r="Q5" s="244"/>
    </row>
    <row r="6" spans="1:17" s="100" customFormat="1" ht="12.75">
      <c r="A6" s="246"/>
      <c r="B6" s="256"/>
      <c r="C6" s="250"/>
      <c r="D6" s="248"/>
      <c r="E6" s="246"/>
      <c r="F6" s="245" t="s">
        <v>84</v>
      </c>
      <c r="G6" s="252" t="s">
        <v>83</v>
      </c>
      <c r="H6" s="242" t="s">
        <v>12</v>
      </c>
      <c r="I6" s="243"/>
      <c r="J6" s="243"/>
      <c r="K6" s="243"/>
      <c r="L6" s="243"/>
      <c r="M6" s="243"/>
      <c r="N6" s="243"/>
      <c r="O6" s="243"/>
      <c r="P6" s="243"/>
      <c r="Q6" s="244"/>
    </row>
    <row r="7" spans="1:17" s="100" customFormat="1" ht="12.75">
      <c r="A7" s="246"/>
      <c r="B7" s="256"/>
      <c r="C7" s="250"/>
      <c r="D7" s="248"/>
      <c r="E7" s="246"/>
      <c r="F7" s="250"/>
      <c r="G7" s="253"/>
      <c r="H7" s="245" t="s">
        <v>82</v>
      </c>
      <c r="I7" s="268" t="s">
        <v>44</v>
      </c>
      <c r="J7" s="269"/>
      <c r="K7" s="269"/>
      <c r="L7" s="270"/>
      <c r="M7" s="268" t="s">
        <v>45</v>
      </c>
      <c r="N7" s="269"/>
      <c r="O7" s="269"/>
      <c r="P7" s="269"/>
      <c r="Q7" s="270"/>
    </row>
    <row r="8" spans="1:17" s="126" customFormat="1" ht="12.75">
      <c r="A8" s="246"/>
      <c r="B8" s="256"/>
      <c r="C8" s="250"/>
      <c r="D8" s="248"/>
      <c r="E8" s="246"/>
      <c r="F8" s="250"/>
      <c r="G8" s="253"/>
      <c r="H8" s="248"/>
      <c r="I8" s="265" t="s">
        <v>81</v>
      </c>
      <c r="J8" s="242" t="s">
        <v>46</v>
      </c>
      <c r="K8" s="263"/>
      <c r="L8" s="264"/>
      <c r="M8" s="265" t="s">
        <v>79</v>
      </c>
      <c r="N8" s="262" t="s">
        <v>47</v>
      </c>
      <c r="O8" s="263"/>
      <c r="P8" s="263"/>
      <c r="Q8" s="264"/>
    </row>
    <row r="9" spans="1:17" s="126" customFormat="1" ht="48">
      <c r="A9" s="247"/>
      <c r="B9" s="257"/>
      <c r="C9" s="251"/>
      <c r="D9" s="249"/>
      <c r="E9" s="247"/>
      <c r="F9" s="251"/>
      <c r="G9" s="254"/>
      <c r="H9" s="249"/>
      <c r="I9" s="266"/>
      <c r="J9" s="124" t="s">
        <v>77</v>
      </c>
      <c r="K9" s="125" t="s">
        <v>73</v>
      </c>
      <c r="L9" s="124" t="s">
        <v>80</v>
      </c>
      <c r="M9" s="267"/>
      <c r="N9" s="125" t="s">
        <v>78</v>
      </c>
      <c r="O9" s="124" t="s">
        <v>77</v>
      </c>
      <c r="P9" s="125" t="s">
        <v>73</v>
      </c>
      <c r="Q9" s="125" t="s">
        <v>76</v>
      </c>
    </row>
    <row r="10" spans="1:17" s="151" customFormat="1" ht="12.75" customHeight="1" thickBot="1">
      <c r="A10" s="101">
        <v>1</v>
      </c>
      <c r="B10" s="150">
        <v>2</v>
      </c>
      <c r="C10" s="101">
        <v>3</v>
      </c>
      <c r="D10" s="101">
        <v>4</v>
      </c>
      <c r="E10" s="101">
        <v>5</v>
      </c>
      <c r="F10" s="101">
        <v>6</v>
      </c>
      <c r="G10" s="101">
        <v>7</v>
      </c>
      <c r="H10" s="101">
        <v>8</v>
      </c>
      <c r="I10" s="101">
        <v>9</v>
      </c>
      <c r="J10" s="101">
        <v>10</v>
      </c>
      <c r="K10" s="101">
        <v>11</v>
      </c>
      <c r="L10" s="101">
        <v>12</v>
      </c>
      <c r="M10" s="101">
        <v>13</v>
      </c>
      <c r="N10" s="101">
        <v>14</v>
      </c>
      <c r="O10" s="101">
        <v>15</v>
      </c>
      <c r="P10" s="101">
        <v>16</v>
      </c>
      <c r="Q10" s="101">
        <v>17</v>
      </c>
    </row>
    <row r="11" spans="1:17" s="98" customFormat="1" ht="18" customHeight="1" thickBot="1">
      <c r="A11" s="131" t="s">
        <v>4</v>
      </c>
      <c r="B11" s="132" t="s">
        <v>48</v>
      </c>
      <c r="C11" s="134"/>
      <c r="D11" s="133"/>
      <c r="E11" s="135">
        <f aca="true" t="shared" si="0" ref="E11:Q11">SUM(E16,E21,E42)</f>
        <v>259551</v>
      </c>
      <c r="F11" s="135">
        <f t="shared" si="0"/>
        <v>24070</v>
      </c>
      <c r="G11" s="135">
        <f t="shared" si="0"/>
        <v>235481</v>
      </c>
      <c r="H11" s="135">
        <f t="shared" si="0"/>
        <v>259551</v>
      </c>
      <c r="I11" s="135">
        <f t="shared" si="0"/>
        <v>24070</v>
      </c>
      <c r="J11" s="135">
        <f t="shared" si="0"/>
        <v>0</v>
      </c>
      <c r="K11" s="135">
        <f t="shared" si="0"/>
        <v>0</v>
      </c>
      <c r="L11" s="135">
        <f t="shared" si="0"/>
        <v>24070</v>
      </c>
      <c r="M11" s="135">
        <f t="shared" si="0"/>
        <v>235481</v>
      </c>
      <c r="N11" s="135">
        <f t="shared" si="0"/>
        <v>235481</v>
      </c>
      <c r="O11" s="135">
        <f t="shared" si="0"/>
        <v>0</v>
      </c>
      <c r="P11" s="135">
        <f t="shared" si="0"/>
        <v>0</v>
      </c>
      <c r="Q11" s="135">
        <f t="shared" si="0"/>
        <v>0</v>
      </c>
    </row>
    <row r="12" spans="1:17" s="98" customFormat="1" ht="15" customHeight="1">
      <c r="A12" s="102"/>
      <c r="B12" s="98" t="s">
        <v>49</v>
      </c>
      <c r="C12" s="98" t="s">
        <v>50</v>
      </c>
      <c r="Q12" s="103"/>
    </row>
    <row r="13" spans="1:17" s="98" customFormat="1" ht="15" customHeight="1">
      <c r="A13" s="102"/>
      <c r="B13" s="98" t="s">
        <v>51</v>
      </c>
      <c r="C13" s="98" t="s">
        <v>52</v>
      </c>
      <c r="Q13" s="103"/>
    </row>
    <row r="14" spans="1:17" s="98" customFormat="1" ht="15" customHeight="1">
      <c r="A14" s="102"/>
      <c r="B14" s="98" t="s">
        <v>53</v>
      </c>
      <c r="C14" s="98" t="s">
        <v>54</v>
      </c>
      <c r="Q14" s="103"/>
    </row>
    <row r="15" spans="1:17" s="98" customFormat="1" ht="15" customHeight="1">
      <c r="A15" s="102"/>
      <c r="B15" s="104" t="s">
        <v>55</v>
      </c>
      <c r="C15" s="106" t="s">
        <v>56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7"/>
    </row>
    <row r="16" spans="1:17" s="113" customFormat="1" ht="16.5" customHeight="1">
      <c r="A16" s="108" t="s">
        <v>57</v>
      </c>
      <c r="B16" s="109" t="s">
        <v>58</v>
      </c>
      <c r="C16" s="110"/>
      <c r="D16" s="111"/>
      <c r="E16" s="112">
        <f aca="true" t="shared" si="1" ref="E16:Q16">SUM(E18:E18)</f>
        <v>160461</v>
      </c>
      <c r="F16" s="112">
        <f t="shared" si="1"/>
        <v>24070</v>
      </c>
      <c r="G16" s="112">
        <f t="shared" si="1"/>
        <v>136391</v>
      </c>
      <c r="H16" s="112">
        <f t="shared" si="1"/>
        <v>160461</v>
      </c>
      <c r="I16" s="112">
        <f t="shared" si="1"/>
        <v>24070</v>
      </c>
      <c r="J16" s="112">
        <f t="shared" si="1"/>
        <v>0</v>
      </c>
      <c r="K16" s="112">
        <f t="shared" si="1"/>
        <v>0</v>
      </c>
      <c r="L16" s="112">
        <f t="shared" si="1"/>
        <v>24070</v>
      </c>
      <c r="M16" s="112">
        <f t="shared" si="1"/>
        <v>136391</v>
      </c>
      <c r="N16" s="112">
        <f t="shared" si="1"/>
        <v>136391</v>
      </c>
      <c r="O16" s="112">
        <f t="shared" si="1"/>
        <v>0</v>
      </c>
      <c r="P16" s="112">
        <f t="shared" si="1"/>
        <v>0</v>
      </c>
      <c r="Q16" s="112">
        <f t="shared" si="1"/>
        <v>0</v>
      </c>
    </row>
    <row r="17" spans="1:17" s="113" customFormat="1" ht="16.5" customHeight="1">
      <c r="A17" s="108"/>
      <c r="B17" s="114" t="s">
        <v>12</v>
      </c>
      <c r="C17" s="108"/>
      <c r="D17" s="116" t="s">
        <v>59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pans="1:17" s="98" customFormat="1" ht="16.5" customHeight="1">
      <c r="A18" s="122"/>
      <c r="B18" s="118" t="s">
        <v>60</v>
      </c>
      <c r="C18" s="119"/>
      <c r="D18" s="120" t="s">
        <v>61</v>
      </c>
      <c r="E18" s="121">
        <f>SUM(F18:G18)</f>
        <v>160461</v>
      </c>
      <c r="F18" s="121">
        <f>SUM(I18)</f>
        <v>24070</v>
      </c>
      <c r="G18" s="121">
        <f>SUM(M18)</f>
        <v>136391</v>
      </c>
      <c r="H18" s="121">
        <f>SUM(M18,I18)</f>
        <v>160461</v>
      </c>
      <c r="I18" s="121">
        <f>SUM(J18:L18)</f>
        <v>24070</v>
      </c>
      <c r="J18" s="121">
        <v>0</v>
      </c>
      <c r="K18" s="121">
        <v>0</v>
      </c>
      <c r="L18" s="121">
        <v>24070</v>
      </c>
      <c r="M18" s="121">
        <f>SUM(N18:Q18)</f>
        <v>136391</v>
      </c>
      <c r="N18" s="121">
        <v>136391</v>
      </c>
      <c r="O18" s="121">
        <v>0</v>
      </c>
      <c r="P18" s="121">
        <v>0</v>
      </c>
      <c r="Q18" s="121">
        <v>0</v>
      </c>
    </row>
    <row r="19" spans="1:17" s="98" customFormat="1" ht="15" customHeight="1">
      <c r="A19" s="102"/>
      <c r="B19" s="98" t="s">
        <v>49</v>
      </c>
      <c r="C19" s="98" t="s">
        <v>66</v>
      </c>
      <c r="Q19" s="103"/>
    </row>
    <row r="20" spans="1:17" s="98" customFormat="1" ht="15" customHeight="1">
      <c r="A20" s="102"/>
      <c r="B20" s="104" t="s">
        <v>55</v>
      </c>
      <c r="C20" s="106" t="s">
        <v>67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7"/>
    </row>
    <row r="21" spans="1:17" s="113" customFormat="1" ht="16.5" customHeight="1">
      <c r="A21" s="108" t="s">
        <v>70</v>
      </c>
      <c r="B21" s="109" t="s">
        <v>58</v>
      </c>
      <c r="C21" s="110"/>
      <c r="D21" s="111"/>
      <c r="E21" s="112">
        <f>SUM(E23:E25)</f>
        <v>77000</v>
      </c>
      <c r="F21" s="112">
        <f aca="true" t="shared" si="2" ref="F21:Q21">SUM(F23:F25)</f>
        <v>0</v>
      </c>
      <c r="G21" s="112">
        <f t="shared" si="2"/>
        <v>77000</v>
      </c>
      <c r="H21" s="112">
        <f t="shared" si="2"/>
        <v>77000</v>
      </c>
      <c r="I21" s="112">
        <f t="shared" si="2"/>
        <v>0</v>
      </c>
      <c r="J21" s="112">
        <f t="shared" si="2"/>
        <v>0</v>
      </c>
      <c r="K21" s="112">
        <f t="shared" si="2"/>
        <v>0</v>
      </c>
      <c r="L21" s="112">
        <f t="shared" si="2"/>
        <v>0</v>
      </c>
      <c r="M21" s="112">
        <f t="shared" si="2"/>
        <v>77000</v>
      </c>
      <c r="N21" s="112">
        <f t="shared" si="2"/>
        <v>77000</v>
      </c>
      <c r="O21" s="112">
        <f t="shared" si="2"/>
        <v>0</v>
      </c>
      <c r="P21" s="112">
        <f t="shared" si="2"/>
        <v>0</v>
      </c>
      <c r="Q21" s="112">
        <f t="shared" si="2"/>
        <v>0</v>
      </c>
    </row>
    <row r="22" spans="1:17" s="113" customFormat="1" ht="16.5" customHeight="1">
      <c r="A22" s="108"/>
      <c r="B22" s="114" t="s">
        <v>12</v>
      </c>
      <c r="C22" s="108"/>
      <c r="D22" s="116" t="s">
        <v>68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</row>
    <row r="23" spans="1:17" s="98" customFormat="1" ht="16.5" customHeight="1">
      <c r="A23" s="102"/>
      <c r="B23" s="136" t="s">
        <v>60</v>
      </c>
      <c r="C23" s="137"/>
      <c r="D23" s="138" t="s">
        <v>69</v>
      </c>
      <c r="E23" s="139">
        <f>SUM(F23:G23)</f>
        <v>33000</v>
      </c>
      <c r="F23" s="139">
        <f>SUM(I23)</f>
        <v>0</v>
      </c>
      <c r="G23" s="139">
        <f>SUM(M23)</f>
        <v>33000</v>
      </c>
      <c r="H23" s="139">
        <f>SUM(M23,I23)</f>
        <v>33000</v>
      </c>
      <c r="I23" s="139">
        <f>SUM(J23:L23)</f>
        <v>0</v>
      </c>
      <c r="J23" s="139">
        <v>0</v>
      </c>
      <c r="K23" s="139">
        <v>0</v>
      </c>
      <c r="L23" s="139">
        <v>0</v>
      </c>
      <c r="M23" s="139">
        <f>SUM(N23:Q23)</f>
        <v>33000</v>
      </c>
      <c r="N23" s="139">
        <v>33000</v>
      </c>
      <c r="O23" s="139">
        <v>0</v>
      </c>
      <c r="P23" s="139">
        <v>0</v>
      </c>
      <c r="Q23" s="139">
        <v>0</v>
      </c>
    </row>
    <row r="24" spans="1:17" s="98" customFormat="1" ht="16.5" customHeight="1">
      <c r="A24" s="102"/>
      <c r="B24" s="140" t="s">
        <v>64</v>
      </c>
      <c r="C24" s="141"/>
      <c r="D24" s="142"/>
      <c r="E24" s="143">
        <f>SUM(F24:G24)</f>
        <v>22000</v>
      </c>
      <c r="F24" s="143">
        <f>SUM(I24)</f>
        <v>0</v>
      </c>
      <c r="G24" s="143">
        <f>SUM(M24)</f>
        <v>22000</v>
      </c>
      <c r="H24" s="143">
        <f>SUM(M24,I24)</f>
        <v>22000</v>
      </c>
      <c r="I24" s="143">
        <f>SUM(J24:L24)</f>
        <v>0</v>
      </c>
      <c r="J24" s="143">
        <v>0</v>
      </c>
      <c r="K24" s="143">
        <v>0</v>
      </c>
      <c r="L24" s="143">
        <v>0</v>
      </c>
      <c r="M24" s="143">
        <f>SUM(N24:Q24)</f>
        <v>22000</v>
      </c>
      <c r="N24" s="143">
        <v>22000</v>
      </c>
      <c r="O24" s="143">
        <v>0</v>
      </c>
      <c r="P24" s="143">
        <v>0</v>
      </c>
      <c r="Q24" s="143">
        <v>0</v>
      </c>
    </row>
    <row r="25" spans="1:17" s="98" customFormat="1" ht="16.5" customHeight="1">
      <c r="A25" s="122"/>
      <c r="B25" s="118" t="s">
        <v>65</v>
      </c>
      <c r="C25" s="119"/>
      <c r="D25" s="120"/>
      <c r="E25" s="121">
        <f>SUM(F25:G25)</f>
        <v>22000</v>
      </c>
      <c r="F25" s="121">
        <f>SUM(I25)</f>
        <v>0</v>
      </c>
      <c r="G25" s="121">
        <f>SUM(M25)</f>
        <v>22000</v>
      </c>
      <c r="H25" s="121">
        <f>SUM(M25,I25)</f>
        <v>22000</v>
      </c>
      <c r="I25" s="121">
        <f>SUM(J25:L25)</f>
        <v>0</v>
      </c>
      <c r="J25" s="121">
        <v>0</v>
      </c>
      <c r="K25" s="121">
        <v>0</v>
      </c>
      <c r="L25" s="121">
        <v>0</v>
      </c>
      <c r="M25" s="121">
        <f>SUM(N25:Q25)</f>
        <v>22000</v>
      </c>
      <c r="N25" s="121">
        <v>22000</v>
      </c>
      <c r="O25" s="121">
        <v>0</v>
      </c>
      <c r="P25" s="121">
        <v>0</v>
      </c>
      <c r="Q25" s="121">
        <v>0</v>
      </c>
    </row>
    <row r="26" spans="2:17" s="114" customFormat="1" ht="16.5" customHeight="1">
      <c r="B26" s="115"/>
      <c r="C26" s="147"/>
      <c r="D26" s="148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</row>
    <row r="27" spans="2:17" s="114" customFormat="1" ht="16.5" customHeight="1">
      <c r="B27" s="115"/>
      <c r="C27" s="147"/>
      <c r="D27" s="148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</row>
    <row r="28" spans="2:17" s="114" customFormat="1" ht="16.5" customHeight="1">
      <c r="B28" s="115"/>
      <c r="C28" s="147"/>
      <c r="D28" s="148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</row>
    <row r="29" spans="2:17" s="114" customFormat="1" ht="16.5" customHeight="1">
      <c r="B29" s="115"/>
      <c r="C29" s="147"/>
      <c r="D29" s="148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</row>
    <row r="30" spans="2:17" s="114" customFormat="1" ht="16.5" customHeight="1">
      <c r="B30" s="115"/>
      <c r="C30" s="147"/>
      <c r="D30" s="148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</row>
    <row r="31" spans="1:17" s="114" customFormat="1" ht="16.5" customHeight="1">
      <c r="A31" s="271" t="s">
        <v>7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</row>
    <row r="32" spans="1:17" s="100" customFormat="1" ht="12.75">
      <c r="A32" s="245" t="s">
        <v>3</v>
      </c>
      <c r="B32" s="255" t="s">
        <v>43</v>
      </c>
      <c r="C32" s="245" t="s">
        <v>86</v>
      </c>
      <c r="D32" s="245" t="s">
        <v>87</v>
      </c>
      <c r="E32" s="245" t="s">
        <v>85</v>
      </c>
      <c r="F32" s="258" t="s">
        <v>42</v>
      </c>
      <c r="G32" s="259"/>
      <c r="H32" s="242" t="s">
        <v>8</v>
      </c>
      <c r="I32" s="243"/>
      <c r="J32" s="243"/>
      <c r="K32" s="243"/>
      <c r="L32" s="243"/>
      <c r="M32" s="243"/>
      <c r="N32" s="243"/>
      <c r="O32" s="243"/>
      <c r="P32" s="243"/>
      <c r="Q32" s="244"/>
    </row>
    <row r="33" spans="1:17" s="100" customFormat="1" ht="12.75">
      <c r="A33" s="246"/>
      <c r="B33" s="256"/>
      <c r="C33" s="250"/>
      <c r="D33" s="248"/>
      <c r="E33" s="246"/>
      <c r="F33" s="245" t="s">
        <v>84</v>
      </c>
      <c r="G33" s="252" t="s">
        <v>83</v>
      </c>
      <c r="H33" s="242" t="s">
        <v>12</v>
      </c>
      <c r="I33" s="243"/>
      <c r="J33" s="243"/>
      <c r="K33" s="243"/>
      <c r="L33" s="243"/>
      <c r="M33" s="243"/>
      <c r="N33" s="243"/>
      <c r="O33" s="243"/>
      <c r="P33" s="243"/>
      <c r="Q33" s="244"/>
    </row>
    <row r="34" spans="1:17" s="100" customFormat="1" ht="12.75">
      <c r="A34" s="246"/>
      <c r="B34" s="256"/>
      <c r="C34" s="250"/>
      <c r="D34" s="248"/>
      <c r="E34" s="246"/>
      <c r="F34" s="250"/>
      <c r="G34" s="253"/>
      <c r="H34" s="245" t="s">
        <v>82</v>
      </c>
      <c r="I34" s="268" t="s">
        <v>44</v>
      </c>
      <c r="J34" s="269"/>
      <c r="K34" s="269"/>
      <c r="L34" s="270"/>
      <c r="M34" s="268" t="s">
        <v>45</v>
      </c>
      <c r="N34" s="269"/>
      <c r="O34" s="269"/>
      <c r="P34" s="269"/>
      <c r="Q34" s="270"/>
    </row>
    <row r="35" spans="1:17" s="126" customFormat="1" ht="12.75">
      <c r="A35" s="246"/>
      <c r="B35" s="256"/>
      <c r="C35" s="250"/>
      <c r="D35" s="248"/>
      <c r="E35" s="246"/>
      <c r="F35" s="250"/>
      <c r="G35" s="253"/>
      <c r="H35" s="248"/>
      <c r="I35" s="265" t="s">
        <v>81</v>
      </c>
      <c r="J35" s="242" t="s">
        <v>46</v>
      </c>
      <c r="K35" s="263"/>
      <c r="L35" s="264"/>
      <c r="M35" s="265" t="s">
        <v>79</v>
      </c>
      <c r="N35" s="262" t="s">
        <v>47</v>
      </c>
      <c r="O35" s="263"/>
      <c r="P35" s="263"/>
      <c r="Q35" s="264"/>
    </row>
    <row r="36" spans="1:17" s="126" customFormat="1" ht="48">
      <c r="A36" s="247"/>
      <c r="B36" s="257"/>
      <c r="C36" s="251"/>
      <c r="D36" s="249"/>
      <c r="E36" s="247"/>
      <c r="F36" s="251"/>
      <c r="G36" s="254"/>
      <c r="H36" s="249"/>
      <c r="I36" s="266"/>
      <c r="J36" s="124" t="s">
        <v>77</v>
      </c>
      <c r="K36" s="125" t="s">
        <v>73</v>
      </c>
      <c r="L36" s="124" t="s">
        <v>80</v>
      </c>
      <c r="M36" s="267"/>
      <c r="N36" s="125" t="s">
        <v>78</v>
      </c>
      <c r="O36" s="124" t="s">
        <v>77</v>
      </c>
      <c r="P36" s="125" t="s">
        <v>73</v>
      </c>
      <c r="Q36" s="125" t="s">
        <v>76</v>
      </c>
    </row>
    <row r="37" spans="1:17" s="151" customFormat="1" ht="12.75" customHeight="1">
      <c r="A37" s="101">
        <v>1</v>
      </c>
      <c r="B37" s="150">
        <v>2</v>
      </c>
      <c r="C37" s="101">
        <v>3</v>
      </c>
      <c r="D37" s="101">
        <v>4</v>
      </c>
      <c r="E37" s="101">
        <v>5</v>
      </c>
      <c r="F37" s="101">
        <v>6</v>
      </c>
      <c r="G37" s="101">
        <v>7</v>
      </c>
      <c r="H37" s="101">
        <v>8</v>
      </c>
      <c r="I37" s="101">
        <v>9</v>
      </c>
      <c r="J37" s="101">
        <v>10</v>
      </c>
      <c r="K37" s="101">
        <v>11</v>
      </c>
      <c r="L37" s="101">
        <v>12</v>
      </c>
      <c r="M37" s="101">
        <v>13</v>
      </c>
      <c r="N37" s="101">
        <v>14</v>
      </c>
      <c r="O37" s="101">
        <v>15</v>
      </c>
      <c r="P37" s="101">
        <v>16</v>
      </c>
      <c r="Q37" s="101">
        <v>17</v>
      </c>
    </row>
    <row r="38" spans="1:17" s="98" customFormat="1" ht="15" customHeight="1">
      <c r="A38" s="102"/>
      <c r="B38" s="98" t="s">
        <v>49</v>
      </c>
      <c r="C38" s="98" t="s">
        <v>100</v>
      </c>
      <c r="Q38" s="103"/>
    </row>
    <row r="39" spans="1:17" s="98" customFormat="1" ht="15" customHeight="1">
      <c r="A39" s="102"/>
      <c r="B39" s="98" t="s">
        <v>51</v>
      </c>
      <c r="C39" s="98" t="s">
        <v>101</v>
      </c>
      <c r="Q39" s="103"/>
    </row>
    <row r="40" spans="1:17" s="98" customFormat="1" ht="15" customHeight="1">
      <c r="A40" s="102"/>
      <c r="B40" s="98" t="s">
        <v>53</v>
      </c>
      <c r="C40" s="98" t="s">
        <v>102</v>
      </c>
      <c r="Q40" s="103"/>
    </row>
    <row r="41" spans="1:17" s="98" customFormat="1" ht="15" customHeight="1">
      <c r="A41" s="102"/>
      <c r="B41" s="104" t="s">
        <v>55</v>
      </c>
      <c r="C41" s="106" t="s">
        <v>103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7"/>
    </row>
    <row r="42" spans="1:17" s="113" customFormat="1" ht="16.5" customHeight="1">
      <c r="A42" s="108" t="s">
        <v>99</v>
      </c>
      <c r="B42" s="109" t="s">
        <v>58</v>
      </c>
      <c r="C42" s="110"/>
      <c r="D42" s="111"/>
      <c r="E42" s="112">
        <f aca="true" t="shared" si="3" ref="E42:Q42">SUM(E44:E45)</f>
        <v>22090</v>
      </c>
      <c r="F42" s="112">
        <f t="shared" si="3"/>
        <v>0</v>
      </c>
      <c r="G42" s="112">
        <f t="shared" si="3"/>
        <v>22090</v>
      </c>
      <c r="H42" s="112">
        <f t="shared" si="3"/>
        <v>22090</v>
      </c>
      <c r="I42" s="112">
        <f t="shared" si="3"/>
        <v>0</v>
      </c>
      <c r="J42" s="112">
        <f t="shared" si="3"/>
        <v>0</v>
      </c>
      <c r="K42" s="112">
        <f t="shared" si="3"/>
        <v>0</v>
      </c>
      <c r="L42" s="112">
        <f t="shared" si="3"/>
        <v>0</v>
      </c>
      <c r="M42" s="112">
        <f t="shared" si="3"/>
        <v>22090</v>
      </c>
      <c r="N42" s="112">
        <f t="shared" si="3"/>
        <v>22090</v>
      </c>
      <c r="O42" s="112">
        <f t="shared" si="3"/>
        <v>0</v>
      </c>
      <c r="P42" s="112">
        <f t="shared" si="3"/>
        <v>0</v>
      </c>
      <c r="Q42" s="112">
        <f t="shared" si="3"/>
        <v>0</v>
      </c>
    </row>
    <row r="43" spans="1:17" s="113" customFormat="1" ht="16.5" customHeight="1">
      <c r="A43" s="108"/>
      <c r="B43" s="114" t="s">
        <v>12</v>
      </c>
      <c r="C43" s="108"/>
      <c r="D43" s="116" t="s">
        <v>68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</row>
    <row r="44" spans="1:17" s="98" customFormat="1" ht="16.5" customHeight="1">
      <c r="A44" s="102"/>
      <c r="B44" s="136" t="s">
        <v>60</v>
      </c>
      <c r="C44" s="137"/>
      <c r="D44" s="138" t="s">
        <v>69</v>
      </c>
      <c r="E44" s="139">
        <f>SUM(F44:G44)</f>
        <v>7420</v>
      </c>
      <c r="F44" s="139">
        <f>SUM(I44)</f>
        <v>0</v>
      </c>
      <c r="G44" s="139">
        <f>SUM(M44)</f>
        <v>7420</v>
      </c>
      <c r="H44" s="139">
        <f>SUM(M44,I44)</f>
        <v>7420</v>
      </c>
      <c r="I44" s="139">
        <f>SUM(J44:L44)</f>
        <v>0</v>
      </c>
      <c r="J44" s="139">
        <v>0</v>
      </c>
      <c r="K44" s="139">
        <v>0</v>
      </c>
      <c r="L44" s="139">
        <v>0</v>
      </c>
      <c r="M44" s="139">
        <f>SUM(N44:Q44)</f>
        <v>7420</v>
      </c>
      <c r="N44" s="139">
        <v>7420</v>
      </c>
      <c r="O44" s="139">
        <v>0</v>
      </c>
      <c r="P44" s="139">
        <v>0</v>
      </c>
      <c r="Q44" s="139">
        <v>0</v>
      </c>
    </row>
    <row r="45" spans="1:17" s="98" customFormat="1" ht="16.5" customHeight="1" thickBot="1">
      <c r="A45" s="122"/>
      <c r="B45" s="218" t="s">
        <v>64</v>
      </c>
      <c r="C45" s="219"/>
      <c r="D45" s="220"/>
      <c r="E45" s="221">
        <f>SUM(F45:G45)</f>
        <v>14670</v>
      </c>
      <c r="F45" s="221">
        <f>SUM(I45)</f>
        <v>0</v>
      </c>
      <c r="G45" s="221">
        <f>SUM(M45)</f>
        <v>14670</v>
      </c>
      <c r="H45" s="221">
        <f>SUM(M45,I45)</f>
        <v>14670</v>
      </c>
      <c r="I45" s="221">
        <f>SUM(J45:L45)</f>
        <v>0</v>
      </c>
      <c r="J45" s="221">
        <v>0</v>
      </c>
      <c r="K45" s="221">
        <v>0</v>
      </c>
      <c r="L45" s="221">
        <v>0</v>
      </c>
      <c r="M45" s="221">
        <f>SUM(N45:Q45)</f>
        <v>14670</v>
      </c>
      <c r="N45" s="221">
        <v>14670</v>
      </c>
      <c r="O45" s="221">
        <v>0</v>
      </c>
      <c r="P45" s="221">
        <v>0</v>
      </c>
      <c r="Q45" s="221">
        <v>0</v>
      </c>
    </row>
    <row r="46" spans="1:17" s="98" customFormat="1" ht="18" customHeight="1" thickBot="1">
      <c r="A46" s="131" t="s">
        <v>5</v>
      </c>
      <c r="B46" s="132" t="s">
        <v>89</v>
      </c>
      <c r="C46" s="134"/>
      <c r="D46" s="133"/>
      <c r="E46" s="135">
        <f>SUM(E51)</f>
        <v>297563226</v>
      </c>
      <c r="F46" s="135">
        <f aca="true" t="shared" si="4" ref="F46:Q46">SUM(F51)</f>
        <v>225563226</v>
      </c>
      <c r="G46" s="135">
        <f t="shared" si="4"/>
        <v>72000000</v>
      </c>
      <c r="H46" s="135">
        <f t="shared" si="4"/>
        <v>297563226</v>
      </c>
      <c r="I46" s="135">
        <f t="shared" si="4"/>
        <v>225563226</v>
      </c>
      <c r="J46" s="135">
        <f t="shared" si="4"/>
        <v>0</v>
      </c>
      <c r="K46" s="135">
        <f t="shared" si="4"/>
        <v>0</v>
      </c>
      <c r="L46" s="135">
        <f t="shared" si="4"/>
        <v>225563226</v>
      </c>
      <c r="M46" s="135">
        <f t="shared" si="4"/>
        <v>72000000</v>
      </c>
      <c r="N46" s="135">
        <f t="shared" si="4"/>
        <v>72000000</v>
      </c>
      <c r="O46" s="135">
        <f t="shared" si="4"/>
        <v>0</v>
      </c>
      <c r="P46" s="135">
        <f t="shared" si="4"/>
        <v>0</v>
      </c>
      <c r="Q46" s="135">
        <f t="shared" si="4"/>
        <v>0</v>
      </c>
    </row>
    <row r="47" spans="1:17" s="98" customFormat="1" ht="15" customHeight="1">
      <c r="A47" s="102"/>
      <c r="B47" s="98" t="s">
        <v>49</v>
      </c>
      <c r="C47" s="98" t="s">
        <v>94</v>
      </c>
      <c r="Q47" s="103"/>
    </row>
    <row r="48" spans="1:17" s="98" customFormat="1" ht="15" customHeight="1">
      <c r="A48" s="102"/>
      <c r="B48" s="98" t="s">
        <v>51</v>
      </c>
      <c r="C48" s="98" t="s">
        <v>96</v>
      </c>
      <c r="Q48" s="103"/>
    </row>
    <row r="49" spans="1:17" s="98" customFormat="1" ht="15" customHeight="1">
      <c r="A49" s="102"/>
      <c r="B49" s="98" t="s">
        <v>53</v>
      </c>
      <c r="C49" s="98" t="s">
        <v>95</v>
      </c>
      <c r="Q49" s="103"/>
    </row>
    <row r="50" spans="1:17" s="98" customFormat="1" ht="15" customHeight="1">
      <c r="A50" s="102"/>
      <c r="B50" s="104" t="s">
        <v>55</v>
      </c>
      <c r="C50" s="106" t="s">
        <v>9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7"/>
    </row>
    <row r="51" spans="1:17" s="113" customFormat="1" ht="16.5" customHeight="1">
      <c r="A51" s="108" t="s">
        <v>74</v>
      </c>
      <c r="B51" s="109" t="s">
        <v>58</v>
      </c>
      <c r="C51" s="110"/>
      <c r="D51" s="111"/>
      <c r="E51" s="112">
        <f>SUM(E53:E57)</f>
        <v>297563226</v>
      </c>
      <c r="F51" s="112">
        <f aca="true" t="shared" si="5" ref="F51:Q51">SUM(F53:F57)</f>
        <v>225563226</v>
      </c>
      <c r="G51" s="112">
        <f t="shared" si="5"/>
        <v>72000000</v>
      </c>
      <c r="H51" s="112">
        <f t="shared" si="5"/>
        <v>297563226</v>
      </c>
      <c r="I51" s="112">
        <f t="shared" si="5"/>
        <v>225563226</v>
      </c>
      <c r="J51" s="112">
        <f t="shared" si="5"/>
        <v>0</v>
      </c>
      <c r="K51" s="112">
        <f t="shared" si="5"/>
        <v>0</v>
      </c>
      <c r="L51" s="112">
        <f t="shared" si="5"/>
        <v>225563226</v>
      </c>
      <c r="M51" s="112">
        <f t="shared" si="5"/>
        <v>72000000</v>
      </c>
      <c r="N51" s="112">
        <f t="shared" si="5"/>
        <v>72000000</v>
      </c>
      <c r="O51" s="112">
        <f t="shared" si="5"/>
        <v>0</v>
      </c>
      <c r="P51" s="112">
        <f t="shared" si="5"/>
        <v>0</v>
      </c>
      <c r="Q51" s="112">
        <f t="shared" si="5"/>
        <v>0</v>
      </c>
    </row>
    <row r="52" spans="1:17" s="113" customFormat="1" ht="16.5" customHeight="1">
      <c r="A52" s="108"/>
      <c r="B52" s="114" t="s">
        <v>12</v>
      </c>
      <c r="C52" s="108"/>
      <c r="D52" s="116" t="s">
        <v>90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</row>
    <row r="53" spans="1:17" s="98" customFormat="1" ht="16.5" customHeight="1">
      <c r="A53" s="102"/>
      <c r="B53" s="136" t="s">
        <v>92</v>
      </c>
      <c r="C53" s="137"/>
      <c r="D53" s="138" t="s">
        <v>91</v>
      </c>
      <c r="E53" s="139">
        <f>SUM(F53:G53)</f>
        <v>6863223</v>
      </c>
      <c r="F53" s="139">
        <f>SUM(I53)</f>
        <v>6863223</v>
      </c>
      <c r="G53" s="139">
        <f>SUM(M53)</f>
        <v>0</v>
      </c>
      <c r="H53" s="139">
        <f>SUM(M53,I53)</f>
        <v>6863223</v>
      </c>
      <c r="I53" s="139">
        <f>SUM(J53:L53)</f>
        <v>6863223</v>
      </c>
      <c r="J53" s="139">
        <v>0</v>
      </c>
      <c r="K53" s="139">
        <v>0</v>
      </c>
      <c r="L53" s="139">
        <v>6863223</v>
      </c>
      <c r="M53" s="139">
        <f>SUM(N53:Q53)</f>
        <v>0</v>
      </c>
      <c r="N53" s="139">
        <v>0</v>
      </c>
      <c r="O53" s="139">
        <v>0</v>
      </c>
      <c r="P53" s="139">
        <v>0</v>
      </c>
      <c r="Q53" s="139">
        <v>0</v>
      </c>
    </row>
    <row r="54" spans="1:17" s="98" customFormat="1" ht="16.5" customHeight="1">
      <c r="A54" s="102"/>
      <c r="B54" s="136" t="s">
        <v>60</v>
      </c>
      <c r="C54" s="137"/>
      <c r="D54" s="138"/>
      <c r="E54" s="139">
        <f>SUM(F54:G54)</f>
        <v>3080501</v>
      </c>
      <c r="F54" s="139">
        <f>SUM(I54)</f>
        <v>700000</v>
      </c>
      <c r="G54" s="139">
        <f>SUM(M54)</f>
        <v>2380501</v>
      </c>
      <c r="H54" s="139">
        <f>SUM(M54,I54)</f>
        <v>3080501</v>
      </c>
      <c r="I54" s="139">
        <f>SUM(J54:L54)</f>
        <v>700000</v>
      </c>
      <c r="J54" s="139">
        <v>0</v>
      </c>
      <c r="K54" s="139">
        <v>0</v>
      </c>
      <c r="L54" s="139">
        <v>700000</v>
      </c>
      <c r="M54" s="139">
        <f>SUM(N54:Q54)</f>
        <v>2380501</v>
      </c>
      <c r="N54" s="139">
        <v>2380501</v>
      </c>
      <c r="O54" s="139">
        <v>0</v>
      </c>
      <c r="P54" s="139">
        <v>0</v>
      </c>
      <c r="Q54" s="139">
        <v>0</v>
      </c>
    </row>
    <row r="55" spans="1:17" s="98" customFormat="1" ht="16.5" customHeight="1">
      <c r="A55" s="102"/>
      <c r="B55" s="136" t="s">
        <v>64</v>
      </c>
      <c r="C55" s="137"/>
      <c r="D55" s="138"/>
      <c r="E55" s="139">
        <f>SUM(F55:G55)</f>
        <v>84257900</v>
      </c>
      <c r="F55" s="139">
        <f>SUM(I55)</f>
        <v>18238401</v>
      </c>
      <c r="G55" s="139">
        <f>SUM(M55)</f>
        <v>66019499</v>
      </c>
      <c r="H55" s="139">
        <f>SUM(M55,I55)</f>
        <v>84257900</v>
      </c>
      <c r="I55" s="139">
        <f>SUM(J55:L55)</f>
        <v>18238401</v>
      </c>
      <c r="J55" s="139">
        <v>0</v>
      </c>
      <c r="K55" s="139">
        <v>0</v>
      </c>
      <c r="L55" s="139">
        <v>18238401</v>
      </c>
      <c r="M55" s="139">
        <f>SUM(N55:Q55)</f>
        <v>66019499</v>
      </c>
      <c r="N55" s="139">
        <v>66019499</v>
      </c>
      <c r="O55" s="139">
        <v>0</v>
      </c>
      <c r="P55" s="139">
        <v>0</v>
      </c>
      <c r="Q55" s="139">
        <v>0</v>
      </c>
    </row>
    <row r="56" spans="1:17" s="98" customFormat="1" ht="16.5" customHeight="1">
      <c r="A56" s="102"/>
      <c r="B56" s="136" t="s">
        <v>65</v>
      </c>
      <c r="C56" s="137"/>
      <c r="D56" s="138"/>
      <c r="E56" s="139">
        <f>SUM(F56:G56)</f>
        <v>118751913</v>
      </c>
      <c r="F56" s="139">
        <f>SUM(I56)</f>
        <v>118751913</v>
      </c>
      <c r="G56" s="139">
        <f>SUM(M56)</f>
        <v>0</v>
      </c>
      <c r="H56" s="139">
        <f>SUM(M56,I56)</f>
        <v>118751913</v>
      </c>
      <c r="I56" s="139">
        <f>SUM(J56:L56)</f>
        <v>118751913</v>
      </c>
      <c r="J56" s="139">
        <v>0</v>
      </c>
      <c r="K56" s="139">
        <v>0</v>
      </c>
      <c r="L56" s="139">
        <v>118751913</v>
      </c>
      <c r="M56" s="139">
        <f>SUM(N56:Q56)</f>
        <v>0</v>
      </c>
      <c r="N56" s="139">
        <v>0</v>
      </c>
      <c r="O56" s="139">
        <v>0</v>
      </c>
      <c r="P56" s="139">
        <v>0</v>
      </c>
      <c r="Q56" s="139">
        <v>0</v>
      </c>
    </row>
    <row r="57" spans="1:17" s="98" customFormat="1" ht="16.5" customHeight="1" thickBot="1">
      <c r="A57" s="102"/>
      <c r="B57" s="136" t="s">
        <v>93</v>
      </c>
      <c r="C57" s="137"/>
      <c r="D57" s="138"/>
      <c r="E57" s="139">
        <f>SUM(F57:G57)</f>
        <v>84609689</v>
      </c>
      <c r="F57" s="139">
        <f>SUM(I57)</f>
        <v>81009689</v>
      </c>
      <c r="G57" s="139">
        <f>SUM(M57)</f>
        <v>3600000</v>
      </c>
      <c r="H57" s="139">
        <f>SUM(M57,I57)</f>
        <v>84609689</v>
      </c>
      <c r="I57" s="139">
        <f>SUM(J57:L57)</f>
        <v>81009689</v>
      </c>
      <c r="J57" s="139">
        <v>0</v>
      </c>
      <c r="K57" s="139">
        <v>0</v>
      </c>
      <c r="L57" s="139">
        <v>81009689</v>
      </c>
      <c r="M57" s="139">
        <f>SUM(N57:Q57)</f>
        <v>3600000</v>
      </c>
      <c r="N57" s="139">
        <v>3600000</v>
      </c>
      <c r="O57" s="139">
        <v>0</v>
      </c>
      <c r="P57" s="139">
        <v>0</v>
      </c>
      <c r="Q57" s="139">
        <v>0</v>
      </c>
    </row>
    <row r="58" spans="1:17" s="113" customFormat="1" ht="18" customHeight="1" thickBot="1">
      <c r="A58" s="131"/>
      <c r="B58" s="144" t="s">
        <v>62</v>
      </c>
      <c r="C58" s="146"/>
      <c r="D58" s="132"/>
      <c r="E58" s="135">
        <f aca="true" t="shared" si="6" ref="E58:Q58">SUM(E11,E46)</f>
        <v>297822777</v>
      </c>
      <c r="F58" s="135">
        <f t="shared" si="6"/>
        <v>225587296</v>
      </c>
      <c r="G58" s="135">
        <f t="shared" si="6"/>
        <v>72235481</v>
      </c>
      <c r="H58" s="135">
        <f t="shared" si="6"/>
        <v>297822777</v>
      </c>
      <c r="I58" s="135">
        <f t="shared" si="6"/>
        <v>225587296</v>
      </c>
      <c r="J58" s="135">
        <f t="shared" si="6"/>
        <v>0</v>
      </c>
      <c r="K58" s="135">
        <f t="shared" si="6"/>
        <v>0</v>
      </c>
      <c r="L58" s="135">
        <f t="shared" si="6"/>
        <v>225587296</v>
      </c>
      <c r="M58" s="135">
        <f t="shared" si="6"/>
        <v>72235481</v>
      </c>
      <c r="N58" s="135">
        <f t="shared" si="6"/>
        <v>72235481</v>
      </c>
      <c r="O58" s="135">
        <f t="shared" si="6"/>
        <v>0</v>
      </c>
      <c r="P58" s="135">
        <f t="shared" si="6"/>
        <v>0</v>
      </c>
      <c r="Q58" s="135">
        <f t="shared" si="6"/>
        <v>0</v>
      </c>
    </row>
    <row r="59" ht="16.5" customHeight="1">
      <c r="A59" s="97" t="s">
        <v>63</v>
      </c>
    </row>
    <row r="60" spans="8:14" ht="16.5" customHeight="1">
      <c r="H60" s="10"/>
      <c r="N60" s="7" t="s">
        <v>0</v>
      </c>
    </row>
    <row r="61" ht="16.5" customHeight="1">
      <c r="N61" s="7"/>
    </row>
    <row r="62" ht="15">
      <c r="N62" s="7" t="s">
        <v>1</v>
      </c>
    </row>
  </sheetData>
  <sheetProtection/>
  <mergeCells count="36">
    <mergeCell ref="A31:Q31"/>
    <mergeCell ref="N35:Q35"/>
    <mergeCell ref="H32:Q32"/>
    <mergeCell ref="F33:F36"/>
    <mergeCell ref="G33:G36"/>
    <mergeCell ref="H33:Q33"/>
    <mergeCell ref="H34:H36"/>
    <mergeCell ref="I34:L34"/>
    <mergeCell ref="M34:Q34"/>
    <mergeCell ref="I35:I36"/>
    <mergeCell ref="J35:L35"/>
    <mergeCell ref="M35:M36"/>
    <mergeCell ref="A32:A36"/>
    <mergeCell ref="B32:B36"/>
    <mergeCell ref="C32:C36"/>
    <mergeCell ref="D32:D36"/>
    <mergeCell ref="E32:E36"/>
    <mergeCell ref="F32:G32"/>
    <mergeCell ref="A4:Q4"/>
    <mergeCell ref="N8:Q8"/>
    <mergeCell ref="J8:L8"/>
    <mergeCell ref="I8:I9"/>
    <mergeCell ref="M8:M9"/>
    <mergeCell ref="I7:L7"/>
    <mergeCell ref="M7:Q7"/>
    <mergeCell ref="H5:Q5"/>
    <mergeCell ref="C5:C9"/>
    <mergeCell ref="H7:H9"/>
    <mergeCell ref="H6:Q6"/>
    <mergeCell ref="A5:A9"/>
    <mergeCell ref="D5:D9"/>
    <mergeCell ref="E5:E9"/>
    <mergeCell ref="F6:F9"/>
    <mergeCell ref="G6:G9"/>
    <mergeCell ref="B5:B9"/>
    <mergeCell ref="F5:G5"/>
  </mergeCells>
  <printOptions/>
  <pageMargins left="0.25" right="0.24" top="0.5" bottom="0.5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1" sqref="K1:K3"/>
    </sheetView>
  </sheetViews>
  <sheetFormatPr defaultColWidth="9.140625" defaultRowHeight="12.75"/>
  <cols>
    <col min="1" max="1" width="5.140625" style="165" customWidth="1"/>
    <col min="2" max="2" width="7.28125" style="165" customWidth="1"/>
    <col min="3" max="3" width="25.00390625" style="1" customWidth="1"/>
    <col min="4" max="7" width="11.57421875" style="1" customWidth="1"/>
    <col min="8" max="8" width="13.7109375" style="1" customWidth="1"/>
    <col min="9" max="9" width="11.7109375" style="1" customWidth="1"/>
    <col min="10" max="11" width="11.7109375" style="0" customWidth="1"/>
  </cols>
  <sheetData>
    <row r="1" spans="1:11" ht="18">
      <c r="A1" s="158"/>
      <c r="B1" s="158"/>
      <c r="C1" s="158"/>
      <c r="D1" s="159"/>
      <c r="E1" s="159"/>
      <c r="F1" s="159"/>
      <c r="J1" s="160"/>
      <c r="K1" s="4" t="s">
        <v>215</v>
      </c>
    </row>
    <row r="2" spans="1:11" ht="16.5" customHeight="1">
      <c r="A2" s="158"/>
      <c r="B2" s="158"/>
      <c r="C2" s="158"/>
      <c r="D2" s="158"/>
      <c r="E2" s="158"/>
      <c r="F2" s="158"/>
      <c r="G2" s="158"/>
      <c r="J2" s="161"/>
      <c r="K2" s="4" t="s">
        <v>211</v>
      </c>
    </row>
    <row r="3" spans="1:11" ht="16.5" customHeight="1">
      <c r="A3" s="158"/>
      <c r="B3" s="158"/>
      <c r="C3" s="158"/>
      <c r="D3" s="158"/>
      <c r="E3" s="158"/>
      <c r="F3" s="158"/>
      <c r="G3" s="158"/>
      <c r="J3" s="161"/>
      <c r="K3" s="3" t="s">
        <v>6</v>
      </c>
    </row>
    <row r="4" spans="1:10" ht="16.5" customHeight="1">
      <c r="A4" s="158"/>
      <c r="B4" s="158"/>
      <c r="C4" s="158"/>
      <c r="D4" s="158"/>
      <c r="E4" s="158"/>
      <c r="F4" s="158"/>
      <c r="G4" s="158"/>
      <c r="J4" s="161"/>
    </row>
    <row r="5" spans="1:11" ht="18">
      <c r="A5" s="162" t="s">
        <v>112</v>
      </c>
      <c r="B5" s="78"/>
      <c r="C5" s="78"/>
      <c r="G5" s="72"/>
      <c r="H5" s="72"/>
      <c r="I5" s="72"/>
      <c r="J5" s="72"/>
      <c r="K5" s="72"/>
    </row>
    <row r="6" spans="1:11" ht="12" customHeight="1">
      <c r="A6" s="78"/>
      <c r="B6" s="78"/>
      <c r="C6" s="78"/>
      <c r="D6" s="71"/>
      <c r="E6" s="71"/>
      <c r="F6" s="71"/>
      <c r="G6" s="72"/>
      <c r="H6" s="72"/>
      <c r="I6" s="72"/>
      <c r="J6" s="72"/>
      <c r="K6" s="72"/>
    </row>
    <row r="7" spans="1:11" s="85" customFormat="1" ht="20.25" customHeight="1">
      <c r="A7" s="240" t="s">
        <v>14</v>
      </c>
      <c r="B7" s="240" t="s">
        <v>27</v>
      </c>
      <c r="C7" s="240" t="s">
        <v>28</v>
      </c>
      <c r="D7" s="82"/>
      <c r="E7" s="83" t="s">
        <v>2</v>
      </c>
      <c r="F7" s="84"/>
      <c r="G7" s="240" t="s">
        <v>113</v>
      </c>
      <c r="H7" s="82" t="s">
        <v>114</v>
      </c>
      <c r="I7" s="240" t="s">
        <v>115</v>
      </c>
      <c r="J7" s="240" t="s">
        <v>116</v>
      </c>
      <c r="K7" s="240" t="s">
        <v>117</v>
      </c>
    </row>
    <row r="8" spans="1:11" s="85" customFormat="1" ht="69" customHeight="1">
      <c r="A8" s="241"/>
      <c r="B8" s="241"/>
      <c r="C8" s="241"/>
      <c r="D8" s="86" t="s">
        <v>21</v>
      </c>
      <c r="E8" s="86" t="s">
        <v>22</v>
      </c>
      <c r="F8" s="86" t="s">
        <v>23</v>
      </c>
      <c r="G8" s="241"/>
      <c r="H8" s="163" t="s">
        <v>118</v>
      </c>
      <c r="I8" s="241"/>
      <c r="J8" s="241"/>
      <c r="K8" s="241"/>
    </row>
    <row r="9" spans="1:11" s="85" customFormat="1" ht="10.5" customHeight="1">
      <c r="A9" s="166">
        <v>1</v>
      </c>
      <c r="B9" s="166">
        <v>2</v>
      </c>
      <c r="C9" s="166">
        <v>3</v>
      </c>
      <c r="D9" s="166">
        <v>4</v>
      </c>
      <c r="E9" s="166"/>
      <c r="F9" s="166"/>
      <c r="G9" s="166">
        <v>5</v>
      </c>
      <c r="H9" s="166">
        <v>6</v>
      </c>
      <c r="I9" s="166">
        <v>7</v>
      </c>
      <c r="J9" s="166">
        <v>8</v>
      </c>
      <c r="K9" s="166">
        <v>8</v>
      </c>
    </row>
    <row r="10" spans="1:11" s="44" customFormat="1" ht="25.5" customHeight="1">
      <c r="A10" s="212" t="s">
        <v>104</v>
      </c>
      <c r="B10" s="63"/>
      <c r="C10" s="64" t="s">
        <v>105</v>
      </c>
      <c r="D10" s="93">
        <v>1914600</v>
      </c>
      <c r="E10" s="93">
        <f>SUM(E11)</f>
        <v>68000</v>
      </c>
      <c r="F10" s="93">
        <f>SUM(D10:E10)</f>
        <v>1982600</v>
      </c>
      <c r="G10" s="93">
        <v>1982600</v>
      </c>
      <c r="H10" s="93">
        <v>0</v>
      </c>
      <c r="I10" s="93">
        <v>0</v>
      </c>
      <c r="J10" s="93">
        <v>0</v>
      </c>
      <c r="K10" s="93">
        <v>0</v>
      </c>
    </row>
    <row r="11" spans="1:11" s="164" customFormat="1" ht="25.5" customHeight="1">
      <c r="A11" s="52"/>
      <c r="B11" s="66" t="s">
        <v>106</v>
      </c>
      <c r="C11" s="50" t="s">
        <v>107</v>
      </c>
      <c r="D11" s="94">
        <v>1914600</v>
      </c>
      <c r="E11" s="213">
        <f>SUM(G11)</f>
        <v>68000</v>
      </c>
      <c r="F11" s="213">
        <f>SUM(D11:E11)</f>
        <v>1982600</v>
      </c>
      <c r="G11" s="213">
        <v>68000</v>
      </c>
      <c r="H11" s="94">
        <v>0</v>
      </c>
      <c r="I11" s="213">
        <v>0</v>
      </c>
      <c r="J11" s="213">
        <v>0</v>
      </c>
      <c r="K11" s="213">
        <v>0</v>
      </c>
    </row>
    <row r="12" spans="1:11" s="44" customFormat="1" ht="25.5" customHeight="1">
      <c r="A12" s="212" t="s">
        <v>108</v>
      </c>
      <c r="B12" s="63"/>
      <c r="C12" s="64" t="s">
        <v>109</v>
      </c>
      <c r="D12" s="93">
        <v>6528225</v>
      </c>
      <c r="E12" s="93">
        <f>SUM(E13)</f>
        <v>-68000</v>
      </c>
      <c r="F12" s="93">
        <f>SUM(D12:E12)</f>
        <v>6460225</v>
      </c>
      <c r="G12" s="93">
        <v>6460225</v>
      </c>
      <c r="H12" s="93">
        <v>0</v>
      </c>
      <c r="I12" s="93">
        <v>0</v>
      </c>
      <c r="J12" s="93">
        <v>0</v>
      </c>
      <c r="K12" s="93">
        <v>0</v>
      </c>
    </row>
    <row r="13" spans="1:11" s="164" customFormat="1" ht="25.5" customHeight="1">
      <c r="A13" s="52"/>
      <c r="B13" s="66" t="s">
        <v>110</v>
      </c>
      <c r="C13" s="50" t="s">
        <v>111</v>
      </c>
      <c r="D13" s="94">
        <v>6282461</v>
      </c>
      <c r="E13" s="213">
        <f>SUM(G13)</f>
        <v>-68000</v>
      </c>
      <c r="F13" s="213">
        <f>SUM(D13:E13)</f>
        <v>6214461</v>
      </c>
      <c r="G13" s="213">
        <v>-68000</v>
      </c>
      <c r="H13" s="94">
        <v>0</v>
      </c>
      <c r="I13" s="213">
        <v>0</v>
      </c>
      <c r="J13" s="213">
        <v>0</v>
      </c>
      <c r="K13" s="213">
        <v>0</v>
      </c>
    </row>
    <row r="14" spans="1:11" s="96" customFormat="1" ht="18" customHeight="1">
      <c r="A14" s="235" t="s">
        <v>41</v>
      </c>
      <c r="B14" s="236"/>
      <c r="C14" s="237"/>
      <c r="D14" s="93">
        <v>14990464</v>
      </c>
      <c r="E14" s="93">
        <f>SUM(E10,E12)</f>
        <v>0</v>
      </c>
      <c r="F14" s="93">
        <f>SUM(D14:E14)</f>
        <v>14990464</v>
      </c>
      <c r="G14" s="93">
        <v>14952837</v>
      </c>
      <c r="H14" s="93">
        <v>2380501</v>
      </c>
      <c r="I14" s="93">
        <v>0</v>
      </c>
      <c r="J14" s="93">
        <v>0</v>
      </c>
      <c r="K14" s="93">
        <v>37627</v>
      </c>
    </row>
    <row r="15" ht="12.75">
      <c r="G15" s="2"/>
    </row>
    <row r="16" spans="6:10" ht="15.75">
      <c r="F16" s="2"/>
      <c r="G16" s="2"/>
      <c r="J16" s="57" t="s">
        <v>0</v>
      </c>
    </row>
    <row r="17" spans="6:10" ht="15.75">
      <c r="F17" s="2"/>
      <c r="G17" s="2"/>
      <c r="J17" s="57"/>
    </row>
    <row r="18" ht="15.75">
      <c r="J18" s="57" t="s">
        <v>1</v>
      </c>
    </row>
  </sheetData>
  <sheetProtection/>
  <mergeCells count="8">
    <mergeCell ref="K7:K8"/>
    <mergeCell ref="A14:C14"/>
    <mergeCell ref="A7:A8"/>
    <mergeCell ref="B7:B8"/>
    <mergeCell ref="C7:C8"/>
    <mergeCell ref="G7:G8"/>
    <mergeCell ref="I7:I8"/>
    <mergeCell ref="J7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H1">
      <selection activeCell="H1" sqref="A1:IV16384"/>
    </sheetView>
  </sheetViews>
  <sheetFormatPr defaultColWidth="9.140625" defaultRowHeight="12.75"/>
  <cols>
    <col min="1" max="1" width="3.57421875" style="177" customWidth="1"/>
    <col min="2" max="2" width="3.7109375" style="177" customWidth="1"/>
    <col min="3" max="3" width="6.140625" style="177" customWidth="1"/>
    <col min="4" max="4" width="24.421875" style="177" customWidth="1"/>
    <col min="5" max="5" width="9.28125" style="177" customWidth="1"/>
    <col min="6" max="6" width="11.140625" style="177" customWidth="1"/>
    <col min="7" max="9" width="10.140625" style="177" customWidth="1"/>
    <col min="10" max="10" width="7.421875" style="177" customWidth="1"/>
    <col min="11" max="11" width="11.57421875" style="177" customWidth="1"/>
    <col min="12" max="12" width="9.7109375" style="177" customWidth="1"/>
    <col min="13" max="15" width="10.00390625" style="177" customWidth="1"/>
    <col min="16" max="16384" width="9.140625" style="177" customWidth="1"/>
  </cols>
  <sheetData>
    <row r="1" spans="4:15" ht="15" customHeight="1">
      <c r="D1" s="222"/>
      <c r="N1" s="3"/>
      <c r="O1" s="3" t="s">
        <v>216</v>
      </c>
    </row>
    <row r="2" spans="14:15" ht="15" customHeight="1">
      <c r="N2" s="3"/>
      <c r="O2" s="3" t="s">
        <v>218</v>
      </c>
    </row>
    <row r="3" spans="14:15" ht="15" customHeight="1">
      <c r="N3" s="3"/>
      <c r="O3" s="3" t="s">
        <v>6</v>
      </c>
    </row>
    <row r="4" spans="14:15" ht="9.75" customHeight="1">
      <c r="N4" s="3"/>
      <c r="O4" s="3"/>
    </row>
    <row r="5" spans="1:14" ht="18">
      <c r="A5" s="273" t="s">
        <v>119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</row>
    <row r="6" spans="1:15" ht="10.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1:15" s="168" customFormat="1" ht="19.5" customHeight="1">
      <c r="A7" s="274" t="s">
        <v>3</v>
      </c>
      <c r="B7" s="274" t="s">
        <v>120</v>
      </c>
      <c r="C7" s="274" t="s">
        <v>121</v>
      </c>
      <c r="D7" s="275" t="s">
        <v>122</v>
      </c>
      <c r="E7" s="276" t="s">
        <v>123</v>
      </c>
      <c r="F7" s="275" t="s">
        <v>124</v>
      </c>
      <c r="G7" s="276" t="s">
        <v>125</v>
      </c>
      <c r="H7" s="279" t="s">
        <v>8</v>
      </c>
      <c r="I7" s="280"/>
      <c r="J7" s="280"/>
      <c r="K7" s="280"/>
      <c r="L7" s="280"/>
      <c r="M7" s="280"/>
      <c r="N7" s="280"/>
      <c r="O7" s="281"/>
    </row>
    <row r="8" spans="1:15" s="168" customFormat="1" ht="19.5" customHeight="1">
      <c r="A8" s="274"/>
      <c r="B8" s="274"/>
      <c r="C8" s="274"/>
      <c r="D8" s="275"/>
      <c r="E8" s="277"/>
      <c r="F8" s="275"/>
      <c r="G8" s="277"/>
      <c r="H8" s="275" t="s">
        <v>126</v>
      </c>
      <c r="I8" s="275" t="s">
        <v>127</v>
      </c>
      <c r="J8" s="275"/>
      <c r="K8" s="275"/>
      <c r="L8" s="275"/>
      <c r="M8" s="276" t="s">
        <v>128</v>
      </c>
      <c r="N8" s="276" t="s">
        <v>129</v>
      </c>
      <c r="O8" s="276" t="s">
        <v>130</v>
      </c>
    </row>
    <row r="9" spans="1:15" s="168" customFormat="1" ht="29.25" customHeight="1">
      <c r="A9" s="274"/>
      <c r="B9" s="274"/>
      <c r="C9" s="274"/>
      <c r="D9" s="275"/>
      <c r="E9" s="277"/>
      <c r="F9" s="275"/>
      <c r="G9" s="277"/>
      <c r="H9" s="275"/>
      <c r="I9" s="275" t="s">
        <v>131</v>
      </c>
      <c r="J9" s="282" t="s">
        <v>132</v>
      </c>
      <c r="K9" s="283" t="s">
        <v>133</v>
      </c>
      <c r="L9" s="283" t="s">
        <v>134</v>
      </c>
      <c r="M9" s="278"/>
      <c r="N9" s="278"/>
      <c r="O9" s="278"/>
    </row>
    <row r="10" spans="1:15" s="168" customFormat="1" ht="19.5" customHeight="1">
      <c r="A10" s="274"/>
      <c r="B10" s="274"/>
      <c r="C10" s="274"/>
      <c r="D10" s="275"/>
      <c r="E10" s="277"/>
      <c r="F10" s="275"/>
      <c r="G10" s="277"/>
      <c r="H10" s="275"/>
      <c r="I10" s="275"/>
      <c r="J10" s="282"/>
      <c r="K10" s="283"/>
      <c r="L10" s="283"/>
      <c r="M10" s="169" t="s">
        <v>135</v>
      </c>
      <c r="N10" s="169" t="s">
        <v>135</v>
      </c>
      <c r="O10" s="169" t="s">
        <v>135</v>
      </c>
    </row>
    <row r="11" spans="1:15" s="168" customFormat="1" ht="19.5" customHeight="1">
      <c r="A11" s="274"/>
      <c r="B11" s="274"/>
      <c r="C11" s="274"/>
      <c r="D11" s="275"/>
      <c r="E11" s="278"/>
      <c r="F11" s="275"/>
      <c r="G11" s="278"/>
      <c r="H11" s="275"/>
      <c r="I11" s="275"/>
      <c r="J11" s="282"/>
      <c r="K11" s="283"/>
      <c r="L11" s="283"/>
      <c r="M11" s="170" t="s">
        <v>136</v>
      </c>
      <c r="N11" s="170" t="s">
        <v>136</v>
      </c>
      <c r="O11" s="170" t="s">
        <v>136</v>
      </c>
    </row>
    <row r="12" spans="1:15" ht="7.5" customHeight="1">
      <c r="A12" s="171">
        <v>1</v>
      </c>
      <c r="B12" s="171">
        <v>2</v>
      </c>
      <c r="C12" s="171">
        <v>3</v>
      </c>
      <c r="D12" s="171">
        <v>4</v>
      </c>
      <c r="E12" s="171">
        <v>5</v>
      </c>
      <c r="F12" s="171">
        <v>6</v>
      </c>
      <c r="G12" s="171">
        <v>7</v>
      </c>
      <c r="H12" s="171">
        <v>8</v>
      </c>
      <c r="I12" s="171">
        <v>9</v>
      </c>
      <c r="J12" s="171">
        <v>10</v>
      </c>
      <c r="K12" s="171">
        <v>11</v>
      </c>
      <c r="L12" s="171">
        <v>12</v>
      </c>
      <c r="M12" s="171">
        <v>13</v>
      </c>
      <c r="N12" s="171">
        <v>14</v>
      </c>
      <c r="O12" s="171">
        <v>15</v>
      </c>
    </row>
    <row r="13" spans="1:15" s="6" customFormat="1" ht="44.25" customHeight="1">
      <c r="A13" s="172" t="s">
        <v>4</v>
      </c>
      <c r="B13" s="172">
        <v>700</v>
      </c>
      <c r="C13" s="172">
        <v>70095</v>
      </c>
      <c r="D13" s="173" t="s">
        <v>137</v>
      </c>
      <c r="E13" s="172" t="s">
        <v>138</v>
      </c>
      <c r="F13" s="5">
        <v>1362591</v>
      </c>
      <c r="G13" s="5">
        <v>51591</v>
      </c>
      <c r="H13" s="5">
        <v>200000</v>
      </c>
      <c r="I13" s="5">
        <v>200000</v>
      </c>
      <c r="J13" s="5">
        <v>0</v>
      </c>
      <c r="K13" s="173" t="s">
        <v>139</v>
      </c>
      <c r="L13" s="5">
        <v>0</v>
      </c>
      <c r="M13" s="5">
        <v>1111000</v>
      </c>
      <c r="N13" s="5">
        <v>0</v>
      </c>
      <c r="O13" s="5">
        <v>0</v>
      </c>
    </row>
    <row r="14" spans="1:15" s="6" customFormat="1" ht="44.25" customHeight="1">
      <c r="A14" s="172" t="s">
        <v>5</v>
      </c>
      <c r="B14" s="172">
        <v>700</v>
      </c>
      <c r="C14" s="172">
        <v>70095</v>
      </c>
      <c r="D14" s="173" t="s">
        <v>140</v>
      </c>
      <c r="E14" s="172" t="s">
        <v>141</v>
      </c>
      <c r="F14" s="5">
        <v>1768328</v>
      </c>
      <c r="G14" s="5">
        <v>0</v>
      </c>
      <c r="H14" s="5">
        <v>50000</v>
      </c>
      <c r="I14" s="5">
        <v>50000</v>
      </c>
      <c r="J14" s="5">
        <v>0</v>
      </c>
      <c r="K14" s="173" t="s">
        <v>139</v>
      </c>
      <c r="L14" s="5">
        <v>0</v>
      </c>
      <c r="M14" s="5">
        <v>1718328</v>
      </c>
      <c r="N14" s="5">
        <v>0</v>
      </c>
      <c r="O14" s="5">
        <v>0</v>
      </c>
    </row>
    <row r="15" spans="1:15" s="6" customFormat="1" ht="44.25" customHeight="1">
      <c r="A15" s="172" t="s">
        <v>142</v>
      </c>
      <c r="B15" s="172">
        <v>700</v>
      </c>
      <c r="C15" s="172">
        <v>70095</v>
      </c>
      <c r="D15" s="173" t="s">
        <v>143</v>
      </c>
      <c r="E15" s="172" t="s">
        <v>138</v>
      </c>
      <c r="F15" s="5">
        <v>3371000</v>
      </c>
      <c r="G15" s="5">
        <v>177000</v>
      </c>
      <c r="H15" s="5">
        <v>890000</v>
      </c>
      <c r="I15" s="5">
        <v>190000</v>
      </c>
      <c r="J15" s="5">
        <v>0</v>
      </c>
      <c r="K15" s="173" t="s">
        <v>144</v>
      </c>
      <c r="L15" s="5">
        <v>0</v>
      </c>
      <c r="M15" s="5">
        <v>2304000</v>
      </c>
      <c r="N15" s="5">
        <v>0</v>
      </c>
      <c r="O15" s="5">
        <v>0</v>
      </c>
    </row>
    <row r="16" spans="1:15" s="6" customFormat="1" ht="43.5" customHeight="1">
      <c r="A16" s="172" t="s">
        <v>145</v>
      </c>
      <c r="B16" s="172">
        <v>700</v>
      </c>
      <c r="C16" s="172">
        <v>70095</v>
      </c>
      <c r="D16" s="174" t="s">
        <v>146</v>
      </c>
      <c r="E16" s="174" t="s">
        <v>147</v>
      </c>
      <c r="F16" s="5">
        <v>9166938</v>
      </c>
      <c r="G16" s="5">
        <v>3910395</v>
      </c>
      <c r="H16" s="5">
        <v>5256543</v>
      </c>
      <c r="I16" s="5">
        <v>3986071</v>
      </c>
      <c r="J16" s="5">
        <v>0</v>
      </c>
      <c r="K16" s="173" t="s">
        <v>148</v>
      </c>
      <c r="L16" s="5">
        <v>0</v>
      </c>
      <c r="M16" s="5">
        <v>0</v>
      </c>
      <c r="N16" s="175">
        <v>0</v>
      </c>
      <c r="O16" s="175">
        <v>0</v>
      </c>
    </row>
    <row r="17" spans="1:15" s="6" customFormat="1" ht="44.25" customHeight="1">
      <c r="A17" s="172" t="s">
        <v>149</v>
      </c>
      <c r="B17" s="172">
        <v>801</v>
      </c>
      <c r="C17" s="172">
        <v>80101</v>
      </c>
      <c r="D17" s="173" t="s">
        <v>150</v>
      </c>
      <c r="E17" s="173" t="s">
        <v>141</v>
      </c>
      <c r="F17" s="5">
        <v>144914</v>
      </c>
      <c r="G17" s="5">
        <v>79914</v>
      </c>
      <c r="H17" s="5">
        <v>65000</v>
      </c>
      <c r="I17" s="5">
        <v>65000</v>
      </c>
      <c r="J17" s="5">
        <v>0</v>
      </c>
      <c r="K17" s="176" t="s">
        <v>139</v>
      </c>
      <c r="L17" s="5">
        <v>0</v>
      </c>
      <c r="M17" s="5">
        <v>0</v>
      </c>
      <c r="N17" s="175">
        <v>0</v>
      </c>
      <c r="O17" s="175">
        <v>0</v>
      </c>
    </row>
    <row r="18" spans="1:15" s="6" customFormat="1" ht="37.5" customHeight="1">
      <c r="A18" s="172" t="s">
        <v>151</v>
      </c>
      <c r="B18" s="172">
        <v>801</v>
      </c>
      <c r="C18" s="172">
        <v>80104</v>
      </c>
      <c r="D18" s="173" t="s">
        <v>152</v>
      </c>
      <c r="E18" s="173" t="s">
        <v>147</v>
      </c>
      <c r="F18" s="5">
        <v>3675000</v>
      </c>
      <c r="G18" s="5">
        <v>2520000</v>
      </c>
      <c r="H18" s="5">
        <v>1155000</v>
      </c>
      <c r="I18" s="5">
        <v>1155000</v>
      </c>
      <c r="J18" s="5">
        <v>0</v>
      </c>
      <c r="K18" s="176" t="s">
        <v>139</v>
      </c>
      <c r="L18" s="5">
        <v>0</v>
      </c>
      <c r="M18" s="5">
        <v>0</v>
      </c>
      <c r="N18" s="175">
        <v>0</v>
      </c>
      <c r="O18" s="175">
        <v>0</v>
      </c>
    </row>
    <row r="19" spans="1:15" s="6" customFormat="1" ht="56.25" customHeight="1">
      <c r="A19" s="172" t="s">
        <v>153</v>
      </c>
      <c r="B19" s="172">
        <v>851</v>
      </c>
      <c r="C19" s="172">
        <v>85154</v>
      </c>
      <c r="D19" s="173" t="s">
        <v>154</v>
      </c>
      <c r="E19" s="173" t="s">
        <v>155</v>
      </c>
      <c r="F19" s="5">
        <v>92000</v>
      </c>
      <c r="G19" s="5">
        <v>0</v>
      </c>
      <c r="H19" s="5">
        <v>70561</v>
      </c>
      <c r="I19" s="5">
        <v>70561</v>
      </c>
      <c r="J19" s="5">
        <v>0</v>
      </c>
      <c r="K19" s="176" t="s">
        <v>139</v>
      </c>
      <c r="L19" s="5">
        <v>0</v>
      </c>
      <c r="M19" s="5">
        <v>21439</v>
      </c>
      <c r="N19" s="175">
        <v>0</v>
      </c>
      <c r="O19" s="175">
        <v>0</v>
      </c>
    </row>
    <row r="20" spans="8:15" ht="12.75">
      <c r="H20" s="178" t="s">
        <v>7</v>
      </c>
      <c r="N20" s="3"/>
      <c r="O20" s="3"/>
    </row>
    <row r="21" spans="8:15" ht="12.75">
      <c r="H21" s="178"/>
      <c r="N21" s="3"/>
      <c r="O21" s="3"/>
    </row>
    <row r="22" spans="1:15" s="168" customFormat="1" ht="19.5" customHeight="1">
      <c r="A22" s="274" t="s">
        <v>3</v>
      </c>
      <c r="B22" s="274" t="s">
        <v>120</v>
      </c>
      <c r="C22" s="274" t="s">
        <v>121</v>
      </c>
      <c r="D22" s="275" t="s">
        <v>122</v>
      </c>
      <c r="E22" s="276" t="s">
        <v>123</v>
      </c>
      <c r="F22" s="275" t="s">
        <v>124</v>
      </c>
      <c r="G22" s="276" t="s">
        <v>125</v>
      </c>
      <c r="H22" s="279" t="s">
        <v>8</v>
      </c>
      <c r="I22" s="280"/>
      <c r="J22" s="280"/>
      <c r="K22" s="280"/>
      <c r="L22" s="280"/>
      <c r="M22" s="280"/>
      <c r="N22" s="280"/>
      <c r="O22" s="281"/>
    </row>
    <row r="23" spans="1:15" s="168" customFormat="1" ht="19.5" customHeight="1">
      <c r="A23" s="274"/>
      <c r="B23" s="274"/>
      <c r="C23" s="274"/>
      <c r="D23" s="275"/>
      <c r="E23" s="277"/>
      <c r="F23" s="275"/>
      <c r="G23" s="277"/>
      <c r="H23" s="275" t="s">
        <v>126</v>
      </c>
      <c r="I23" s="275" t="s">
        <v>127</v>
      </c>
      <c r="J23" s="275"/>
      <c r="K23" s="275"/>
      <c r="L23" s="275"/>
      <c r="M23" s="276" t="s">
        <v>128</v>
      </c>
      <c r="N23" s="276" t="s">
        <v>129</v>
      </c>
      <c r="O23" s="276" t="s">
        <v>130</v>
      </c>
    </row>
    <row r="24" spans="1:15" s="168" customFormat="1" ht="29.25" customHeight="1">
      <c r="A24" s="274"/>
      <c r="B24" s="274"/>
      <c r="C24" s="274"/>
      <c r="D24" s="275"/>
      <c r="E24" s="277"/>
      <c r="F24" s="275"/>
      <c r="G24" s="277"/>
      <c r="H24" s="275"/>
      <c r="I24" s="275" t="s">
        <v>131</v>
      </c>
      <c r="J24" s="282" t="s">
        <v>132</v>
      </c>
      <c r="K24" s="283" t="s">
        <v>133</v>
      </c>
      <c r="L24" s="283" t="s">
        <v>134</v>
      </c>
      <c r="M24" s="278"/>
      <c r="N24" s="278"/>
      <c r="O24" s="278"/>
    </row>
    <row r="25" spans="1:15" s="168" customFormat="1" ht="19.5" customHeight="1">
      <c r="A25" s="274"/>
      <c r="B25" s="274"/>
      <c r="C25" s="274"/>
      <c r="D25" s="275"/>
      <c r="E25" s="277"/>
      <c r="F25" s="275"/>
      <c r="G25" s="277"/>
      <c r="H25" s="275"/>
      <c r="I25" s="275"/>
      <c r="J25" s="282"/>
      <c r="K25" s="283"/>
      <c r="L25" s="283"/>
      <c r="M25" s="169" t="s">
        <v>135</v>
      </c>
      <c r="N25" s="169" t="s">
        <v>135</v>
      </c>
      <c r="O25" s="169" t="s">
        <v>135</v>
      </c>
    </row>
    <row r="26" spans="1:15" s="168" customFormat="1" ht="19.5" customHeight="1">
      <c r="A26" s="274"/>
      <c r="B26" s="274"/>
      <c r="C26" s="274"/>
      <c r="D26" s="275"/>
      <c r="E26" s="278"/>
      <c r="F26" s="275"/>
      <c r="G26" s="278"/>
      <c r="H26" s="275"/>
      <c r="I26" s="275"/>
      <c r="J26" s="282"/>
      <c r="K26" s="283"/>
      <c r="L26" s="283"/>
      <c r="M26" s="170" t="s">
        <v>136</v>
      </c>
      <c r="N26" s="170" t="s">
        <v>136</v>
      </c>
      <c r="O26" s="170" t="s">
        <v>136</v>
      </c>
    </row>
    <row r="27" spans="1:15" ht="7.5" customHeight="1">
      <c r="A27" s="171">
        <v>1</v>
      </c>
      <c r="B27" s="171">
        <v>2</v>
      </c>
      <c r="C27" s="171">
        <v>3</v>
      </c>
      <c r="D27" s="171">
        <v>4</v>
      </c>
      <c r="E27" s="171">
        <v>5</v>
      </c>
      <c r="F27" s="171">
        <v>6</v>
      </c>
      <c r="G27" s="171">
        <v>7</v>
      </c>
      <c r="H27" s="171">
        <v>8</v>
      </c>
      <c r="I27" s="171">
        <v>9</v>
      </c>
      <c r="J27" s="171">
        <v>10</v>
      </c>
      <c r="K27" s="171">
        <v>11</v>
      </c>
      <c r="L27" s="171">
        <v>12</v>
      </c>
      <c r="M27" s="171">
        <v>13</v>
      </c>
      <c r="N27" s="171">
        <v>14</v>
      </c>
      <c r="O27" s="171">
        <v>15</v>
      </c>
    </row>
    <row r="28" spans="1:15" s="184" customFormat="1" ht="37.5" customHeight="1">
      <c r="A28" s="179" t="s">
        <v>156</v>
      </c>
      <c r="B28" s="179">
        <v>921</v>
      </c>
      <c r="C28" s="179">
        <v>92120</v>
      </c>
      <c r="D28" s="180" t="s">
        <v>157</v>
      </c>
      <c r="E28" s="180" t="s">
        <v>158</v>
      </c>
      <c r="F28" s="181">
        <v>12587872</v>
      </c>
      <c r="G28" s="181">
        <v>11694872</v>
      </c>
      <c r="H28" s="181">
        <v>893000</v>
      </c>
      <c r="I28" s="181">
        <v>893000</v>
      </c>
      <c r="J28" s="181">
        <v>0</v>
      </c>
      <c r="K28" s="182" t="s">
        <v>139</v>
      </c>
      <c r="L28" s="181">
        <v>0</v>
      </c>
      <c r="M28" s="181">
        <v>0</v>
      </c>
      <c r="N28" s="183">
        <v>0</v>
      </c>
      <c r="O28" s="183">
        <v>0</v>
      </c>
    </row>
    <row r="29" spans="1:15" s="6" customFormat="1" ht="21" customHeight="1">
      <c r="A29" s="288" t="s">
        <v>159</v>
      </c>
      <c r="B29" s="288">
        <v>926</v>
      </c>
      <c r="C29" s="288">
        <v>92695</v>
      </c>
      <c r="D29" s="290" t="s">
        <v>9</v>
      </c>
      <c r="E29" s="290" t="s">
        <v>160</v>
      </c>
      <c r="F29" s="284">
        <v>84563223</v>
      </c>
      <c r="G29" s="284">
        <v>6863223</v>
      </c>
      <c r="H29" s="284">
        <v>3080501</v>
      </c>
      <c r="I29" s="284">
        <v>700000</v>
      </c>
      <c r="J29" s="284">
        <v>0</v>
      </c>
      <c r="K29" s="292" t="s">
        <v>139</v>
      </c>
      <c r="L29" s="284">
        <v>2380501</v>
      </c>
      <c r="M29" s="185">
        <v>1500000</v>
      </c>
      <c r="N29" s="185">
        <v>1500000</v>
      </c>
      <c r="O29" s="185">
        <v>2000000</v>
      </c>
    </row>
    <row r="30" spans="1:15" s="6" customFormat="1" ht="21" customHeight="1">
      <c r="A30" s="289"/>
      <c r="B30" s="289"/>
      <c r="C30" s="289"/>
      <c r="D30" s="291"/>
      <c r="E30" s="291"/>
      <c r="F30" s="285"/>
      <c r="G30" s="285"/>
      <c r="H30" s="285"/>
      <c r="I30" s="285"/>
      <c r="J30" s="285"/>
      <c r="K30" s="293"/>
      <c r="L30" s="285"/>
      <c r="M30" s="188">
        <v>66019499</v>
      </c>
      <c r="N30" s="188">
        <v>0</v>
      </c>
      <c r="O30" s="188">
        <v>3600000</v>
      </c>
    </row>
    <row r="31" spans="1:15" s="6" customFormat="1" ht="43.5" customHeight="1">
      <c r="A31" s="172" t="s">
        <v>161</v>
      </c>
      <c r="B31" s="172">
        <v>900</v>
      </c>
      <c r="C31" s="172">
        <v>90095</v>
      </c>
      <c r="D31" s="173" t="s">
        <v>162</v>
      </c>
      <c r="E31" s="173" t="s">
        <v>163</v>
      </c>
      <c r="F31" s="5">
        <v>23332644</v>
      </c>
      <c r="G31" s="5">
        <v>702644</v>
      </c>
      <c r="H31" s="5">
        <v>20000</v>
      </c>
      <c r="I31" s="5">
        <v>20000</v>
      </c>
      <c r="J31" s="5">
        <v>0</v>
      </c>
      <c r="K31" s="176" t="s">
        <v>139</v>
      </c>
      <c r="L31" s="5">
        <v>0</v>
      </c>
      <c r="M31" s="5">
        <v>397000</v>
      </c>
      <c r="N31" s="188">
        <v>772000</v>
      </c>
      <c r="O31" s="188">
        <v>21441000</v>
      </c>
    </row>
    <row r="32" spans="1:15" s="6" customFormat="1" ht="37.5" customHeight="1">
      <c r="A32" s="172" t="s">
        <v>164</v>
      </c>
      <c r="B32" s="172">
        <v>900</v>
      </c>
      <c r="C32" s="172">
        <v>90095</v>
      </c>
      <c r="D32" s="173" t="s">
        <v>165</v>
      </c>
      <c r="E32" s="173" t="s">
        <v>141</v>
      </c>
      <c r="F32" s="5">
        <v>286821</v>
      </c>
      <c r="G32" s="5">
        <v>201421</v>
      </c>
      <c r="H32" s="5">
        <v>85400</v>
      </c>
      <c r="I32" s="5">
        <v>85400</v>
      </c>
      <c r="J32" s="5">
        <v>0</v>
      </c>
      <c r="K32" s="176" t="s">
        <v>139</v>
      </c>
      <c r="L32" s="5">
        <v>0</v>
      </c>
      <c r="M32" s="5">
        <v>0</v>
      </c>
      <c r="N32" s="188">
        <v>0</v>
      </c>
      <c r="O32" s="188">
        <v>0</v>
      </c>
    </row>
    <row r="33" spans="1:15" s="6" customFormat="1" ht="37.5" customHeight="1">
      <c r="A33" s="172" t="s">
        <v>166</v>
      </c>
      <c r="B33" s="172">
        <v>900</v>
      </c>
      <c r="C33" s="172">
        <v>90015</v>
      </c>
      <c r="D33" s="173" t="s">
        <v>167</v>
      </c>
      <c r="E33" s="173" t="s">
        <v>155</v>
      </c>
      <c r="F33" s="5">
        <v>64400</v>
      </c>
      <c r="G33" s="5">
        <v>0</v>
      </c>
      <c r="H33" s="5">
        <v>6100</v>
      </c>
      <c r="I33" s="5">
        <v>6100</v>
      </c>
      <c r="J33" s="5">
        <v>0</v>
      </c>
      <c r="K33" s="176" t="s">
        <v>139</v>
      </c>
      <c r="L33" s="5">
        <v>0</v>
      </c>
      <c r="M33" s="5">
        <v>58300</v>
      </c>
      <c r="N33" s="188">
        <v>0</v>
      </c>
      <c r="O33" s="188">
        <v>0</v>
      </c>
    </row>
    <row r="34" spans="1:15" s="6" customFormat="1" ht="43.5" customHeight="1">
      <c r="A34" s="172" t="s">
        <v>168</v>
      </c>
      <c r="B34" s="172">
        <v>926</v>
      </c>
      <c r="C34" s="172">
        <v>92601</v>
      </c>
      <c r="D34" s="173" t="s">
        <v>169</v>
      </c>
      <c r="E34" s="173" t="s">
        <v>155</v>
      </c>
      <c r="F34" s="5">
        <v>1276000</v>
      </c>
      <c r="G34" s="5">
        <v>0</v>
      </c>
      <c r="H34" s="5">
        <v>697000</v>
      </c>
      <c r="I34" s="5">
        <v>364000</v>
      </c>
      <c r="J34" s="5">
        <v>0</v>
      </c>
      <c r="K34" s="176" t="s">
        <v>170</v>
      </c>
      <c r="L34" s="5">
        <v>0</v>
      </c>
      <c r="M34" s="5">
        <v>579000</v>
      </c>
      <c r="N34" s="188">
        <v>0</v>
      </c>
      <c r="O34" s="188">
        <v>0</v>
      </c>
    </row>
    <row r="35" spans="1:15" s="6" customFormat="1" ht="43.5" customHeight="1">
      <c r="A35" s="172" t="s">
        <v>171</v>
      </c>
      <c r="B35" s="172">
        <v>900</v>
      </c>
      <c r="C35" s="172">
        <v>90015</v>
      </c>
      <c r="D35" s="173" t="s">
        <v>172</v>
      </c>
      <c r="E35" s="173" t="s">
        <v>141</v>
      </c>
      <c r="F35" s="5">
        <v>39715</v>
      </c>
      <c r="G35" s="5">
        <v>9315</v>
      </c>
      <c r="H35" s="5">
        <v>30400</v>
      </c>
      <c r="I35" s="5">
        <v>30400</v>
      </c>
      <c r="J35" s="5">
        <v>0</v>
      </c>
      <c r="K35" s="176" t="s">
        <v>139</v>
      </c>
      <c r="L35" s="5">
        <v>0</v>
      </c>
      <c r="M35" s="5">
        <v>0</v>
      </c>
      <c r="N35" s="188">
        <v>0</v>
      </c>
      <c r="O35" s="188">
        <v>0</v>
      </c>
    </row>
    <row r="36" spans="1:15" s="6" customFormat="1" ht="22.5" customHeight="1">
      <c r="A36" s="294" t="s">
        <v>2</v>
      </c>
      <c r="B36" s="295"/>
      <c r="C36" s="295"/>
      <c r="D36" s="295"/>
      <c r="E36" s="296"/>
      <c r="F36" s="286">
        <f>SUM(F13,F14,F15,F16,F17,F18,F19,F28,F29,F31,F32,F33,F34,F35)</f>
        <v>141731446</v>
      </c>
      <c r="G36" s="286">
        <f>SUM(G13,G14,G15,G16,G17,G18,G19,G28,G29,G31,G32,G33,G34,G35)</f>
        <v>26210375</v>
      </c>
      <c r="H36" s="286">
        <f>SUM(H13,H14,H15,H16,H17,H18,H19,H28,H29,H31,H32,H33,H34,H35)</f>
        <v>12499505</v>
      </c>
      <c r="I36" s="286">
        <f>SUM(I13,I14,I15,I16,I17,I18,I19,I28,I29,I31,I32,I33,I34,I35)</f>
        <v>7815532</v>
      </c>
      <c r="J36" s="286">
        <f>SUM(J13,J14,J15,J16,J17,J18,J19,J28,J29,J31,J32,J33,J34,J35)</f>
        <v>0</v>
      </c>
      <c r="K36" s="286">
        <v>2303472</v>
      </c>
      <c r="L36" s="286">
        <f>SUM(L13,L14,L15,L16,L17,L18,L19,L28,L29,L31,L32,L33,L34,L35)</f>
        <v>2380501</v>
      </c>
      <c r="M36" s="190">
        <f>SUM(M13,M14,M15,M16,M17,M18,M19,M28,M29,M31,M32,M33,M34,M35)</f>
        <v>7689067</v>
      </c>
      <c r="N36" s="190">
        <f>SUM(N13,N14,N15,N16,N17,N18,N19,N28,N29,N31,N32,N33,N34,N35)</f>
        <v>2272000</v>
      </c>
      <c r="O36" s="190">
        <f>SUM(O13,O14,O15,O16,O17,O18,O19,O28,O29,O31,O32,O33,O34,O35)</f>
        <v>23441000</v>
      </c>
    </row>
    <row r="37" spans="1:15" s="6" customFormat="1" ht="22.5" customHeight="1">
      <c r="A37" s="297"/>
      <c r="B37" s="298"/>
      <c r="C37" s="298"/>
      <c r="D37" s="298"/>
      <c r="E37" s="299"/>
      <c r="F37" s="287"/>
      <c r="G37" s="287"/>
      <c r="H37" s="287"/>
      <c r="I37" s="287"/>
      <c r="J37" s="287"/>
      <c r="K37" s="287"/>
      <c r="L37" s="287"/>
      <c r="M37" s="191">
        <f>SUM(M30)</f>
        <v>66019499</v>
      </c>
      <c r="N37" s="191">
        <f>SUM(N30)</f>
        <v>0</v>
      </c>
      <c r="O37" s="191">
        <f>SUM(O30)</f>
        <v>3600000</v>
      </c>
    </row>
    <row r="38" spans="6:9" ht="12.75">
      <c r="F38" s="192"/>
      <c r="G38" s="192"/>
      <c r="H38" s="192"/>
      <c r="I38" s="192"/>
    </row>
    <row r="39" spans="1:15" ht="12.75">
      <c r="A39" s="193" t="s">
        <v>173</v>
      </c>
      <c r="O39" s="192"/>
    </row>
    <row r="41" spans="6:15" ht="12.75">
      <c r="F41" s="192"/>
      <c r="G41" s="192"/>
      <c r="H41" s="178" t="s">
        <v>174</v>
      </c>
      <c r="M41" s="192"/>
      <c r="N41" s="192"/>
      <c r="O41" s="192"/>
    </row>
    <row r="42" ht="12.75">
      <c r="G42" s="192"/>
    </row>
    <row r="43" spans="1:7" ht="12.75">
      <c r="A43" s="177" t="s">
        <v>175</v>
      </c>
      <c r="G43" s="192"/>
    </row>
    <row r="44" ht="12.75">
      <c r="A44" s="177" t="s">
        <v>176</v>
      </c>
    </row>
    <row r="45" ht="12.75">
      <c r="A45" s="177" t="s">
        <v>177</v>
      </c>
    </row>
    <row r="46" ht="12.75">
      <c r="A46" s="177" t="s">
        <v>178</v>
      </c>
    </row>
    <row r="47" ht="12.75">
      <c r="A47" s="177" t="s">
        <v>179</v>
      </c>
    </row>
    <row r="48" ht="12.75">
      <c r="A48" s="177" t="s">
        <v>180</v>
      </c>
    </row>
    <row r="49" ht="12.75">
      <c r="A49" s="177" t="s">
        <v>181</v>
      </c>
    </row>
    <row r="50" spans="1:10" ht="12.75">
      <c r="A50" s="74" t="s">
        <v>182</v>
      </c>
      <c r="F50" s="192"/>
      <c r="G50" s="192"/>
      <c r="H50" s="192"/>
      <c r="I50" s="192"/>
      <c r="J50" s="192"/>
    </row>
    <row r="51" spans="1:6" ht="12.75">
      <c r="A51" s="74" t="s">
        <v>183</v>
      </c>
      <c r="F51" s="192"/>
    </row>
    <row r="55" ht="15">
      <c r="L55" s="7" t="s">
        <v>0</v>
      </c>
    </row>
    <row r="56" ht="15">
      <c r="L56" s="7"/>
    </row>
    <row r="57" ht="15">
      <c r="L57" s="7" t="s">
        <v>1</v>
      </c>
    </row>
  </sheetData>
  <sheetProtection/>
  <mergeCells count="55">
    <mergeCell ref="L36:L37"/>
    <mergeCell ref="J29:J30"/>
    <mergeCell ref="K29:K30"/>
    <mergeCell ref="L29:L30"/>
    <mergeCell ref="A36:E37"/>
    <mergeCell ref="F36:F37"/>
    <mergeCell ref="G36:G37"/>
    <mergeCell ref="H36:H37"/>
    <mergeCell ref="I36:I37"/>
    <mergeCell ref="J36:J37"/>
    <mergeCell ref="K36:K37"/>
    <mergeCell ref="L24:L26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G22:G26"/>
    <mergeCell ref="H22:O22"/>
    <mergeCell ref="H23:H26"/>
    <mergeCell ref="I23:L23"/>
    <mergeCell ref="M23:M24"/>
    <mergeCell ref="N23:N24"/>
    <mergeCell ref="O23:O24"/>
    <mergeCell ref="I24:I26"/>
    <mergeCell ref="J24:J26"/>
    <mergeCell ref="K24:K26"/>
    <mergeCell ref="A22:A26"/>
    <mergeCell ref="B22:B26"/>
    <mergeCell ref="C22:C26"/>
    <mergeCell ref="D22:D26"/>
    <mergeCell ref="E22:E26"/>
    <mergeCell ref="F22:F26"/>
    <mergeCell ref="I8:L8"/>
    <mergeCell ref="M8:M9"/>
    <mergeCell ref="N8:N9"/>
    <mergeCell ref="O8:O9"/>
    <mergeCell ref="I9:I11"/>
    <mergeCell ref="J9:J11"/>
    <mergeCell ref="K9:K11"/>
    <mergeCell ref="L9:L11"/>
    <mergeCell ref="A5:N5"/>
    <mergeCell ref="A7:A11"/>
    <mergeCell ref="B7:B11"/>
    <mergeCell ref="C7:C11"/>
    <mergeCell ref="D7:D11"/>
    <mergeCell ref="E7:E11"/>
    <mergeCell ref="F7:F11"/>
    <mergeCell ref="G7:G11"/>
    <mergeCell ref="H7:O7"/>
    <mergeCell ref="H8:H11"/>
  </mergeCells>
  <printOptions/>
  <pageMargins left="0.17" right="0.18" top="0.66" bottom="0.6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76">
      <selection activeCell="A1" sqref="A1:IV16384"/>
    </sheetView>
  </sheetViews>
  <sheetFormatPr defaultColWidth="9.140625" defaultRowHeight="12.75"/>
  <cols>
    <col min="1" max="1" width="5.57421875" style="177" customWidth="1"/>
    <col min="2" max="2" width="6.8515625" style="177" customWidth="1"/>
    <col min="3" max="3" width="7.7109375" style="177" customWidth="1"/>
    <col min="4" max="4" width="32.8515625" style="177" customWidth="1"/>
    <col min="5" max="5" width="12.00390625" style="177" customWidth="1"/>
    <col min="6" max="9" width="10.7109375" style="177" customWidth="1"/>
    <col min="10" max="10" width="13.421875" style="177" customWidth="1"/>
    <col min="11" max="11" width="14.00390625" style="177" customWidth="1"/>
    <col min="12" max="16384" width="9.140625" style="177" customWidth="1"/>
  </cols>
  <sheetData>
    <row r="1" ht="12.75">
      <c r="K1" s="3" t="s">
        <v>217</v>
      </c>
    </row>
    <row r="2" ht="12.75">
      <c r="K2" s="3" t="s">
        <v>218</v>
      </c>
    </row>
    <row r="3" ht="12.75" customHeight="1">
      <c r="K3" s="3" t="s">
        <v>6</v>
      </c>
    </row>
    <row r="4" ht="12.75" customHeight="1">
      <c r="K4" s="3"/>
    </row>
    <row r="5" spans="1:11" ht="18">
      <c r="A5" s="273" t="s">
        <v>184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</row>
    <row r="6" spans="1:11" ht="6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94"/>
    </row>
    <row r="7" spans="1:11" s="168" customFormat="1" ht="19.5" customHeight="1">
      <c r="A7" s="274" t="s">
        <v>3</v>
      </c>
      <c r="B7" s="274" t="s">
        <v>14</v>
      </c>
      <c r="C7" s="274" t="s">
        <v>121</v>
      </c>
      <c r="D7" s="275" t="s">
        <v>185</v>
      </c>
      <c r="E7" s="275" t="s">
        <v>124</v>
      </c>
      <c r="F7" s="275" t="s">
        <v>8</v>
      </c>
      <c r="G7" s="275"/>
      <c r="H7" s="275"/>
      <c r="I7" s="275"/>
      <c r="J7" s="275"/>
      <c r="K7" s="275" t="s">
        <v>186</v>
      </c>
    </row>
    <row r="8" spans="1:11" s="168" customFormat="1" ht="19.5" customHeight="1">
      <c r="A8" s="274"/>
      <c r="B8" s="274"/>
      <c r="C8" s="274"/>
      <c r="D8" s="275"/>
      <c r="E8" s="275"/>
      <c r="F8" s="275" t="s">
        <v>187</v>
      </c>
      <c r="G8" s="275" t="s">
        <v>127</v>
      </c>
      <c r="H8" s="275"/>
      <c r="I8" s="275"/>
      <c r="J8" s="275"/>
      <c r="K8" s="275"/>
    </row>
    <row r="9" spans="1:11" s="168" customFormat="1" ht="29.25" customHeight="1">
      <c r="A9" s="274"/>
      <c r="B9" s="274"/>
      <c r="C9" s="274"/>
      <c r="D9" s="275"/>
      <c r="E9" s="275"/>
      <c r="F9" s="275"/>
      <c r="G9" s="275" t="s">
        <v>131</v>
      </c>
      <c r="H9" s="275" t="s">
        <v>188</v>
      </c>
      <c r="I9" s="275" t="s">
        <v>189</v>
      </c>
      <c r="J9" s="275" t="s">
        <v>190</v>
      </c>
      <c r="K9" s="275"/>
    </row>
    <row r="10" spans="1:11" s="168" customFormat="1" ht="19.5" customHeight="1">
      <c r="A10" s="274"/>
      <c r="B10" s="274"/>
      <c r="C10" s="274"/>
      <c r="D10" s="275"/>
      <c r="E10" s="275"/>
      <c r="F10" s="275"/>
      <c r="G10" s="275"/>
      <c r="H10" s="275"/>
      <c r="I10" s="275"/>
      <c r="J10" s="275"/>
      <c r="K10" s="275"/>
    </row>
    <row r="11" spans="1:11" s="168" customFormat="1" ht="10.5" customHeight="1">
      <c r="A11" s="274"/>
      <c r="B11" s="274"/>
      <c r="C11" s="274"/>
      <c r="D11" s="275"/>
      <c r="E11" s="275"/>
      <c r="F11" s="275"/>
      <c r="G11" s="275"/>
      <c r="H11" s="275"/>
      <c r="I11" s="275"/>
      <c r="J11" s="275"/>
      <c r="K11" s="275"/>
    </row>
    <row r="12" spans="1:11" ht="7.5" customHeight="1">
      <c r="A12" s="171">
        <v>1</v>
      </c>
      <c r="B12" s="171">
        <v>2</v>
      </c>
      <c r="C12" s="171">
        <v>3</v>
      </c>
      <c r="D12" s="171">
        <v>5</v>
      </c>
      <c r="E12" s="171">
        <v>6</v>
      </c>
      <c r="F12" s="171">
        <v>7</v>
      </c>
      <c r="G12" s="171">
        <v>8</v>
      </c>
      <c r="H12" s="171">
        <v>9</v>
      </c>
      <c r="I12" s="171">
        <v>10</v>
      </c>
      <c r="J12" s="171">
        <v>11</v>
      </c>
      <c r="K12" s="171">
        <v>12</v>
      </c>
    </row>
    <row r="13" spans="1:11" s="6" customFormat="1" ht="36" customHeight="1">
      <c r="A13" s="172" t="s">
        <v>4</v>
      </c>
      <c r="B13" s="172">
        <v>600</v>
      </c>
      <c r="C13" s="172">
        <v>60016</v>
      </c>
      <c r="D13" s="173" t="s">
        <v>191</v>
      </c>
      <c r="E13" s="5">
        <v>1982600</v>
      </c>
      <c r="F13" s="5">
        <f>SUM(G13,H13,I13,J13)</f>
        <v>1982600</v>
      </c>
      <c r="G13" s="5">
        <v>1982600</v>
      </c>
      <c r="H13" s="5">
        <v>0</v>
      </c>
      <c r="I13" s="176" t="s">
        <v>139</v>
      </c>
      <c r="J13" s="5">
        <v>0</v>
      </c>
      <c r="K13" s="172" t="s">
        <v>192</v>
      </c>
    </row>
    <row r="14" spans="1:11" ht="36" customHeight="1">
      <c r="A14" s="195" t="s">
        <v>5</v>
      </c>
      <c r="B14" s="195">
        <v>700</v>
      </c>
      <c r="C14" s="195">
        <v>70095</v>
      </c>
      <c r="D14" s="196" t="s">
        <v>193</v>
      </c>
      <c r="E14" s="197">
        <v>517918</v>
      </c>
      <c r="F14" s="197">
        <v>517918</v>
      </c>
      <c r="G14" s="197">
        <v>310000</v>
      </c>
      <c r="H14" s="197">
        <v>0</v>
      </c>
      <c r="I14" s="198" t="s">
        <v>194</v>
      </c>
      <c r="J14" s="197">
        <v>0</v>
      </c>
      <c r="K14" s="195" t="s">
        <v>192</v>
      </c>
    </row>
    <row r="15" spans="1:11" ht="38.25">
      <c r="A15" s="195" t="s">
        <v>142</v>
      </c>
      <c r="B15" s="195">
        <v>750</v>
      </c>
      <c r="C15" s="195">
        <v>75023</v>
      </c>
      <c r="D15" s="196" t="s">
        <v>195</v>
      </c>
      <c r="E15" s="197">
        <v>175000</v>
      </c>
      <c r="F15" s="197">
        <v>175000</v>
      </c>
      <c r="G15" s="197">
        <v>175000</v>
      </c>
      <c r="H15" s="197">
        <v>0</v>
      </c>
      <c r="I15" s="198" t="s">
        <v>139</v>
      </c>
      <c r="J15" s="197">
        <v>0</v>
      </c>
      <c r="K15" s="195" t="s">
        <v>192</v>
      </c>
    </row>
    <row r="16" spans="1:11" ht="36" customHeight="1">
      <c r="A16" s="195" t="s">
        <v>145</v>
      </c>
      <c r="B16" s="195">
        <v>754</v>
      </c>
      <c r="C16" s="195">
        <v>75416</v>
      </c>
      <c r="D16" s="196" t="s">
        <v>196</v>
      </c>
      <c r="E16" s="197">
        <v>5000</v>
      </c>
      <c r="F16" s="197">
        <v>5000</v>
      </c>
      <c r="G16" s="197">
        <v>5000</v>
      </c>
      <c r="H16" s="197">
        <v>0</v>
      </c>
      <c r="I16" s="198" t="s">
        <v>139</v>
      </c>
      <c r="J16" s="197">
        <v>0</v>
      </c>
      <c r="K16" s="195" t="s">
        <v>192</v>
      </c>
    </row>
    <row r="17" spans="1:11" ht="36" customHeight="1">
      <c r="A17" s="195" t="s">
        <v>151</v>
      </c>
      <c r="B17" s="195">
        <v>801</v>
      </c>
      <c r="C17" s="195">
        <v>80104</v>
      </c>
      <c r="D17" s="196" t="s">
        <v>197</v>
      </c>
      <c r="E17" s="197">
        <v>31000</v>
      </c>
      <c r="F17" s="197">
        <v>31000</v>
      </c>
      <c r="G17" s="197">
        <v>31000</v>
      </c>
      <c r="H17" s="197">
        <v>0</v>
      </c>
      <c r="I17" s="198" t="s">
        <v>139</v>
      </c>
      <c r="J17" s="197">
        <v>0</v>
      </c>
      <c r="K17" s="195" t="s">
        <v>192</v>
      </c>
    </row>
    <row r="18" spans="1:11" s="6" customFormat="1" ht="36" customHeight="1">
      <c r="A18" s="172" t="s">
        <v>153</v>
      </c>
      <c r="B18" s="172">
        <v>900</v>
      </c>
      <c r="C18" s="172">
        <v>90015</v>
      </c>
      <c r="D18" s="173" t="s">
        <v>198</v>
      </c>
      <c r="E18" s="5">
        <v>63500</v>
      </c>
      <c r="F18" s="5">
        <v>63500</v>
      </c>
      <c r="G18" s="5">
        <v>63500</v>
      </c>
      <c r="H18" s="5">
        <v>0</v>
      </c>
      <c r="I18" s="176" t="s">
        <v>139</v>
      </c>
      <c r="J18" s="5">
        <v>0</v>
      </c>
      <c r="K18" s="172" t="s">
        <v>192</v>
      </c>
    </row>
    <row r="19" spans="1:11" s="6" customFormat="1" ht="36" customHeight="1">
      <c r="A19" s="172" t="s">
        <v>156</v>
      </c>
      <c r="B19" s="172">
        <v>700</v>
      </c>
      <c r="C19" s="172">
        <v>70005</v>
      </c>
      <c r="D19" s="173" t="s">
        <v>199</v>
      </c>
      <c r="E19" s="5">
        <v>142300</v>
      </c>
      <c r="F19" s="5">
        <v>142300</v>
      </c>
      <c r="G19" s="5">
        <v>100000</v>
      </c>
      <c r="H19" s="5">
        <v>0</v>
      </c>
      <c r="I19" s="176" t="s">
        <v>200</v>
      </c>
      <c r="J19" s="5">
        <v>0</v>
      </c>
      <c r="K19" s="172" t="s">
        <v>192</v>
      </c>
    </row>
    <row r="20" spans="1:11" s="6" customFormat="1" ht="36" customHeight="1">
      <c r="A20" s="172" t="s">
        <v>159</v>
      </c>
      <c r="B20" s="172">
        <v>801</v>
      </c>
      <c r="C20" s="172">
        <v>80101</v>
      </c>
      <c r="D20" s="173" t="s">
        <v>201</v>
      </c>
      <c r="E20" s="5">
        <v>127650</v>
      </c>
      <c r="F20" s="5">
        <v>127650</v>
      </c>
      <c r="G20" s="5">
        <v>12200</v>
      </c>
      <c r="H20" s="5">
        <v>0</v>
      </c>
      <c r="I20" s="176" t="s">
        <v>202</v>
      </c>
      <c r="J20" s="5">
        <v>0</v>
      </c>
      <c r="K20" s="172" t="s">
        <v>192</v>
      </c>
    </row>
    <row r="21" spans="1:11" ht="18.75" customHeight="1">
      <c r="A21" s="199"/>
      <c r="B21" s="199"/>
      <c r="C21" s="199"/>
      <c r="D21" s="200"/>
      <c r="E21" s="223"/>
      <c r="F21" s="223"/>
      <c r="G21" s="223"/>
      <c r="H21" s="201"/>
      <c r="I21" s="202"/>
      <c r="J21" s="201"/>
      <c r="K21" s="199"/>
    </row>
    <row r="22" spans="1:11" s="203" customFormat="1" ht="17.25" customHeight="1">
      <c r="A22" s="199"/>
      <c r="B22" s="199"/>
      <c r="C22" s="199"/>
      <c r="D22" s="200"/>
      <c r="E22" s="201"/>
      <c r="F22" s="201" t="s">
        <v>7</v>
      </c>
      <c r="G22" s="201"/>
      <c r="H22" s="201"/>
      <c r="I22" s="202"/>
      <c r="J22" s="201"/>
      <c r="K22" s="199"/>
    </row>
    <row r="23" spans="1:11" s="203" customFormat="1" ht="17.25" customHeight="1">
      <c r="A23" s="199"/>
      <c r="B23" s="199"/>
      <c r="C23" s="199"/>
      <c r="D23" s="200"/>
      <c r="E23" s="201"/>
      <c r="F23" s="201"/>
      <c r="G23" s="201"/>
      <c r="H23" s="201"/>
      <c r="I23" s="202"/>
      <c r="J23" s="201"/>
      <c r="K23" s="199"/>
    </row>
    <row r="24" spans="1:11" s="168" customFormat="1" ht="19.5" customHeight="1">
      <c r="A24" s="274" t="s">
        <v>3</v>
      </c>
      <c r="B24" s="274" t="s">
        <v>14</v>
      </c>
      <c r="C24" s="274" t="s">
        <v>121</v>
      </c>
      <c r="D24" s="275" t="s">
        <v>185</v>
      </c>
      <c r="E24" s="275" t="s">
        <v>124</v>
      </c>
      <c r="F24" s="275" t="s">
        <v>8</v>
      </c>
      <c r="G24" s="275"/>
      <c r="H24" s="275"/>
      <c r="I24" s="275"/>
      <c r="J24" s="275"/>
      <c r="K24" s="275" t="s">
        <v>186</v>
      </c>
    </row>
    <row r="25" spans="1:11" s="168" customFormat="1" ht="19.5" customHeight="1">
      <c r="A25" s="274"/>
      <c r="B25" s="274"/>
      <c r="C25" s="274"/>
      <c r="D25" s="275"/>
      <c r="E25" s="275"/>
      <c r="F25" s="275" t="s">
        <v>187</v>
      </c>
      <c r="G25" s="275" t="s">
        <v>127</v>
      </c>
      <c r="H25" s="275"/>
      <c r="I25" s="275"/>
      <c r="J25" s="275"/>
      <c r="K25" s="275"/>
    </row>
    <row r="26" spans="1:11" s="168" customFormat="1" ht="29.25" customHeight="1">
      <c r="A26" s="274"/>
      <c r="B26" s="274"/>
      <c r="C26" s="274"/>
      <c r="D26" s="275"/>
      <c r="E26" s="275"/>
      <c r="F26" s="275"/>
      <c r="G26" s="275" t="s">
        <v>131</v>
      </c>
      <c r="H26" s="275" t="s">
        <v>188</v>
      </c>
      <c r="I26" s="275" t="s">
        <v>189</v>
      </c>
      <c r="J26" s="275" t="s">
        <v>190</v>
      </c>
      <c r="K26" s="275"/>
    </row>
    <row r="27" spans="1:11" s="168" customFormat="1" ht="19.5" customHeight="1">
      <c r="A27" s="274"/>
      <c r="B27" s="274"/>
      <c r="C27" s="274"/>
      <c r="D27" s="275"/>
      <c r="E27" s="275"/>
      <c r="F27" s="275"/>
      <c r="G27" s="275"/>
      <c r="H27" s="275"/>
      <c r="I27" s="275"/>
      <c r="J27" s="275"/>
      <c r="K27" s="275"/>
    </row>
    <row r="28" spans="1:11" s="168" customFormat="1" ht="10.5" customHeight="1">
      <c r="A28" s="274"/>
      <c r="B28" s="274"/>
      <c r="C28" s="274"/>
      <c r="D28" s="275"/>
      <c r="E28" s="275"/>
      <c r="F28" s="275"/>
      <c r="G28" s="275"/>
      <c r="H28" s="275"/>
      <c r="I28" s="275"/>
      <c r="J28" s="275"/>
      <c r="K28" s="275"/>
    </row>
    <row r="29" spans="1:11" ht="7.5" customHeight="1">
      <c r="A29" s="171">
        <v>1</v>
      </c>
      <c r="B29" s="171">
        <v>2</v>
      </c>
      <c r="C29" s="171">
        <v>3</v>
      </c>
      <c r="D29" s="171">
        <v>5</v>
      </c>
      <c r="E29" s="171">
        <v>6</v>
      </c>
      <c r="F29" s="171">
        <v>7</v>
      </c>
      <c r="G29" s="171">
        <v>8</v>
      </c>
      <c r="H29" s="171">
        <v>9</v>
      </c>
      <c r="I29" s="171">
        <v>10</v>
      </c>
      <c r="J29" s="171">
        <v>11</v>
      </c>
      <c r="K29" s="171">
        <v>12</v>
      </c>
    </row>
    <row r="30" spans="1:11" ht="36" customHeight="1">
      <c r="A30" s="204" t="s">
        <v>161</v>
      </c>
      <c r="B30" s="204">
        <v>852</v>
      </c>
      <c r="C30" s="204">
        <v>85219</v>
      </c>
      <c r="D30" s="217" t="s">
        <v>203</v>
      </c>
      <c r="E30" s="205">
        <v>3500</v>
      </c>
      <c r="F30" s="205">
        <v>3500</v>
      </c>
      <c r="G30" s="205">
        <v>3500</v>
      </c>
      <c r="H30" s="205">
        <v>0</v>
      </c>
      <c r="I30" s="206" t="s">
        <v>139</v>
      </c>
      <c r="J30" s="205">
        <v>0</v>
      </c>
      <c r="K30" s="204" t="s">
        <v>192</v>
      </c>
    </row>
    <row r="31" spans="1:11" s="6" customFormat="1" ht="36" customHeight="1">
      <c r="A31" s="186" t="s">
        <v>164</v>
      </c>
      <c r="B31" s="186">
        <v>700</v>
      </c>
      <c r="C31" s="186">
        <v>70005</v>
      </c>
      <c r="D31" s="187" t="s">
        <v>204</v>
      </c>
      <c r="E31" s="188">
        <v>103464</v>
      </c>
      <c r="F31" s="188">
        <v>103464</v>
      </c>
      <c r="G31" s="188">
        <v>103464</v>
      </c>
      <c r="H31" s="188">
        <v>0</v>
      </c>
      <c r="I31" s="189" t="s">
        <v>139</v>
      </c>
      <c r="J31" s="188">
        <v>0</v>
      </c>
      <c r="K31" s="186" t="s">
        <v>192</v>
      </c>
    </row>
    <row r="32" spans="1:11" s="6" customFormat="1" ht="36" customHeight="1">
      <c r="A32" s="186" t="s">
        <v>166</v>
      </c>
      <c r="B32" s="186">
        <v>852</v>
      </c>
      <c r="C32" s="186">
        <v>85212</v>
      </c>
      <c r="D32" s="187" t="s">
        <v>205</v>
      </c>
      <c r="E32" s="188">
        <v>1400</v>
      </c>
      <c r="F32" s="188">
        <v>1400</v>
      </c>
      <c r="G32" s="188">
        <v>1400</v>
      </c>
      <c r="H32" s="188">
        <v>0</v>
      </c>
      <c r="I32" s="189" t="s">
        <v>139</v>
      </c>
      <c r="J32" s="188">
        <v>0</v>
      </c>
      <c r="K32" s="186" t="s">
        <v>192</v>
      </c>
    </row>
    <row r="33" spans="1:11" s="6" customFormat="1" ht="16.5" customHeight="1">
      <c r="A33" s="300" t="s">
        <v>2</v>
      </c>
      <c r="B33" s="300"/>
      <c r="C33" s="300"/>
      <c r="D33" s="300"/>
      <c r="E33" s="214">
        <f>SUM(E13,E14,E15,E16,E17,E18,E19,E20,E30,E31,E32)</f>
        <v>3153332</v>
      </c>
      <c r="F33" s="214">
        <f>SUM(F13,F14,F15,F16,F17,F18,F19,F20,F30,F31,F32)</f>
        <v>3153332</v>
      </c>
      <c r="G33" s="214">
        <f>SUM(G13,G14,G15,G16,G17,G18,G19,G20,G30,G31,G32)</f>
        <v>2787664</v>
      </c>
      <c r="H33" s="214">
        <f>SUM(H13,H14,H15,H16,H17,H18,H19,H20,H30,H31,H32)</f>
        <v>0</v>
      </c>
      <c r="I33" s="214">
        <v>365668</v>
      </c>
      <c r="J33" s="214">
        <f>SUM(J13:J20,J30,J31,J32)</f>
        <v>0</v>
      </c>
      <c r="K33" s="215" t="s">
        <v>206</v>
      </c>
    </row>
    <row r="34" spans="1:11" ht="12.75" customHeight="1">
      <c r="A34" s="207"/>
      <c r="B34" s="207"/>
      <c r="C34" s="207"/>
      <c r="D34" s="207"/>
      <c r="E34" s="208"/>
      <c r="F34" s="208"/>
      <c r="G34" s="208"/>
      <c r="H34" s="208"/>
      <c r="I34" s="209"/>
      <c r="J34" s="208"/>
      <c r="K34" s="210"/>
    </row>
    <row r="35" spans="1:7" ht="12.75">
      <c r="A35" s="177" t="s">
        <v>176</v>
      </c>
      <c r="F35" s="192"/>
      <c r="G35" s="192"/>
    </row>
    <row r="36" ht="12.75" customHeight="1">
      <c r="A36" s="177" t="s">
        <v>207</v>
      </c>
    </row>
    <row r="37" ht="12.75" customHeight="1">
      <c r="A37" s="177" t="s">
        <v>178</v>
      </c>
    </row>
    <row r="38" ht="12.75" customHeight="1">
      <c r="A38" s="177" t="s">
        <v>208</v>
      </c>
    </row>
    <row r="39" spans="1:10" ht="12.75" customHeight="1">
      <c r="A39" s="177" t="s">
        <v>209</v>
      </c>
      <c r="J39" s="7"/>
    </row>
    <row r="40" ht="12.75">
      <c r="A40" s="177" t="s">
        <v>181</v>
      </c>
    </row>
    <row r="41" spans="5:10" ht="14.25" customHeight="1">
      <c r="E41" s="192"/>
      <c r="F41" s="192"/>
      <c r="J41" s="7" t="s">
        <v>0</v>
      </c>
    </row>
    <row r="42" spans="1:10" ht="15">
      <c r="A42" s="211"/>
      <c r="H42" s="192"/>
      <c r="J42" s="7"/>
    </row>
    <row r="43" ht="15">
      <c r="J43" s="7" t="s">
        <v>1</v>
      </c>
    </row>
  </sheetData>
  <sheetProtection/>
  <mergeCells count="28">
    <mergeCell ref="A33:D33"/>
    <mergeCell ref="K24:K28"/>
    <mergeCell ref="F25:F28"/>
    <mergeCell ref="G25:J25"/>
    <mergeCell ref="G26:G28"/>
    <mergeCell ref="H26:H28"/>
    <mergeCell ref="I26:I28"/>
    <mergeCell ref="J26:J28"/>
    <mergeCell ref="G9:G11"/>
    <mergeCell ref="H9:H11"/>
    <mergeCell ref="I9:I11"/>
    <mergeCell ref="J9:J11"/>
    <mergeCell ref="A24:A28"/>
    <mergeCell ref="B24:B28"/>
    <mergeCell ref="C24:C28"/>
    <mergeCell ref="D24:D28"/>
    <mergeCell ref="E24:E28"/>
    <mergeCell ref="F24:J24"/>
    <mergeCell ref="A5:K5"/>
    <mergeCell ref="A7:A11"/>
    <mergeCell ref="B7:B11"/>
    <mergeCell ref="C7:C11"/>
    <mergeCell ref="D7:D11"/>
    <mergeCell ref="E7:E11"/>
    <mergeCell ref="F7:J7"/>
    <mergeCell ref="K7:K11"/>
    <mergeCell ref="F8:F11"/>
    <mergeCell ref="G8:J8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BRM</cp:lastModifiedBy>
  <cp:lastPrinted>2010-12-13T12:17:19Z</cp:lastPrinted>
  <dcterms:created xsi:type="dcterms:W3CDTF">2007-01-12T09:44:44Z</dcterms:created>
  <dcterms:modified xsi:type="dcterms:W3CDTF">2011-03-01T14:56:20Z</dcterms:modified>
  <cp:category/>
  <cp:version/>
  <cp:contentType/>
  <cp:contentStatus/>
</cp:coreProperties>
</file>