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990" windowWidth="15480" windowHeight="8190" tabRatio="894" activeTab="0"/>
  </bookViews>
  <sheets>
    <sheet name="Zał.1doch" sheetId="1" r:id="rId1"/>
    <sheet name="Zał.2wyd" sheetId="2" r:id="rId2"/>
    <sheet name="Zał.3w.bież" sheetId="3" r:id="rId3"/>
    <sheet name="Zał.4w.maj" sheetId="4" r:id="rId4"/>
    <sheet name="Zał.5WPI" sheetId="5" r:id="rId5"/>
    <sheet name="Zał.6UE" sheetId="6" r:id="rId6"/>
  </sheets>
  <definedNames/>
  <calcPr fullCalcOnLoad="1"/>
</workbook>
</file>

<file path=xl/sharedStrings.xml><?xml version="1.0" encoding="utf-8"?>
<sst xmlns="http://schemas.openxmlformats.org/spreadsheetml/2006/main" count="412" uniqueCount="221">
  <si>
    <t>Przewodniczący Rady Miejskiej</t>
  </si>
  <si>
    <t>Jolanta Syska - Szymczak</t>
  </si>
  <si>
    <t>Ogółem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</si>
  <si>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</si>
  <si>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</si>
  <si>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</si>
  <si>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</si>
  <si>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</si>
  <si>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</si>
  <si>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</si>
  <si>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</si>
  <si>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</si>
  <si>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zmieniającej Uchwałę Budżetową Miasta Gostynina na rok 2010</t>
  </si>
  <si>
    <t xml:space="preserve"> - 2 -</t>
  </si>
  <si>
    <t>Rozdz.</t>
  </si>
  <si>
    <t>Łączne koszty finansowe</t>
  </si>
  <si>
    <t>Planowane wydatki</t>
  </si>
  <si>
    <t>z tego źródła finansowania</t>
  </si>
  <si>
    <t>dochody własne jst</t>
  </si>
  <si>
    <t>A. 0      
B. 0
C. 0</t>
  </si>
  <si>
    <t>Budowa boiska "Moje boisko - Orlik 2012" przy MOSiR</t>
  </si>
  <si>
    <t>9.</t>
  </si>
  <si>
    <t>10.</t>
  </si>
  <si>
    <t>11.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</si>
  <si>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</si>
  <si>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</si>
  <si>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</si>
  <si>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12.</t>
  </si>
  <si>
    <t>13.</t>
  </si>
  <si>
    <t>Limity wydatków na wieloletnie programy inwestycyjne w latach 2010 - 2012</t>
  </si>
  <si>
    <t>Dz.</t>
  </si>
  <si>
    <t xml:space="preserve">Nazwa zadania inwestycyjnego
</t>
  </si>
  <si>
    <t>Okres realizacji (w latach)</t>
  </si>
  <si>
    <t>Nakłady poniesione</t>
  </si>
  <si>
    <t>rok budżet. 2010</t>
  </si>
  <si>
    <t>kredyty, pożyczki, papiery wartościowe</t>
  </si>
  <si>
    <t>środki pochodzące
 z innych  źródeł*</t>
  </si>
  <si>
    <t>środki wymien.
w art. 5 ust. 1 pkt 2 i 3 u.f.p.</t>
  </si>
  <si>
    <t>Budowa budynku socjalnego przy ul. Krośniewickiej</t>
  </si>
  <si>
    <t>2009-2011</t>
  </si>
  <si>
    <t>Budowa budynku mieszkalnego przy ul. Kościuszkowców/Targowa</t>
  </si>
  <si>
    <t>2009-2010</t>
  </si>
  <si>
    <t>Termomodernizacja 13 budynków mieszkalnych</t>
  </si>
  <si>
    <t>A. 0      
B. 700.000
C. 0</t>
  </si>
  <si>
    <t>Budowa 2 budynków socjalnych przy ul. Kościuszkowców/Targowa</t>
  </si>
  <si>
    <t>2008-2010</t>
  </si>
  <si>
    <t>A. 0      
B. 1.270.472
C. 0</t>
  </si>
  <si>
    <t>Wewnętrzna instalacja gazowa węzła kuchennego w Szkole Podstawowej nr 1</t>
  </si>
  <si>
    <t>Budowa nowego budynku Przedszkola nr 4</t>
  </si>
  <si>
    <t>Termomodernizacja budynku Świetlicy dla dzieci z rodzin objętych programami profilaktycznymi</t>
  </si>
  <si>
    <t>2010-2011</t>
  </si>
  <si>
    <t>Rekonstrukcja obiektów Wzgórza Zamkowego</t>
  </si>
  <si>
    <t>2002-2010</t>
  </si>
  <si>
    <t>Termy Gostynińskie</t>
  </si>
  <si>
    <t>Budowa Miejskiego Centrum Handlowo-Usługowego - Bazar wraz z otoczeniem</t>
  </si>
  <si>
    <t>2004-2027</t>
  </si>
  <si>
    <t>Rewitalizacja rynku wraz z przyległymi ulicami</t>
  </si>
  <si>
    <t>Budowa oświetlenia w ul. Dybanka</t>
  </si>
  <si>
    <r>
      <t xml:space="preserve">Jednostka organizacyjna realizująca program lub koordynująca wykonanie programu - </t>
    </r>
    <r>
      <rPr>
        <b/>
        <sz val="10"/>
        <rFont val="Arial"/>
        <family val="2"/>
      </rPr>
      <t>Urząd Miasta Gostynina</t>
    </r>
  </si>
  <si>
    <t xml:space="preserve"> - 3 -</t>
  </si>
  <si>
    <t>* Wybrać odpowiednie oznaczenie źródła finansowania:</t>
  </si>
  <si>
    <t xml:space="preserve"> - 700.000,-z - środki do pozyskania, nie ujęte w planie wydatków</t>
  </si>
  <si>
    <t xml:space="preserve"> - 1.270.472,-zł - środki z BGK ujęte w planie wydatków</t>
  </si>
  <si>
    <t>2004-2013</t>
  </si>
  <si>
    <t>A. 333.000      
B. 0
C. 0</t>
  </si>
  <si>
    <t xml:space="preserve"> - 333.000,-zł - środki z Ministerstwa Sportu i Turystyki ujęte w planie wydatków</t>
  </si>
  <si>
    <t>ZMIANY W DOCHODACH NA 2010 ROK</t>
  </si>
  <si>
    <t>Planowane dochody na 2010 rok</t>
  </si>
  <si>
    <t>z tego:</t>
  </si>
  <si>
    <t>w tym:</t>
  </si>
  <si>
    <t>Dział</t>
  </si>
  <si>
    <t>Źródło dochodów</t>
  </si>
  <si>
    <r>
      <t xml:space="preserve">Ogółem         </t>
    </r>
    <r>
      <rPr>
        <sz val="9"/>
        <rFont val="Arial CE"/>
        <family val="0"/>
      </rPr>
      <t>(4 + 7)</t>
    </r>
  </si>
  <si>
    <t>bieżące</t>
  </si>
  <si>
    <t>dotacje</t>
  </si>
  <si>
    <t xml:space="preserve">środki europejskie i inne środki pochodzące ze źródeł </t>
  </si>
  <si>
    <t>majątkowe</t>
  </si>
  <si>
    <t>Przed zmianą</t>
  </si>
  <si>
    <t>Zmiana</t>
  </si>
  <si>
    <t>Po zmianie</t>
  </si>
  <si>
    <t>zagranicznych, niepodlegające zwrotowi</t>
  </si>
  <si>
    <t>750</t>
  </si>
  <si>
    <t>852</t>
  </si>
  <si>
    <t>POMOC SPOŁECZNA</t>
  </si>
  <si>
    <t>Dochody ogółem</t>
  </si>
  <si>
    <t>ZMIANY W WYDATKACH NA 2010 ROK</t>
  </si>
  <si>
    <t>Rozdział</t>
  </si>
  <si>
    <t>Nazwa działu i rozdziału</t>
  </si>
  <si>
    <t>Planowane wydatki na 2010 r</t>
  </si>
  <si>
    <t>w tym :</t>
  </si>
  <si>
    <t>Wydatki ogółem</t>
  </si>
  <si>
    <t>ZMIANY W WYDATKACH BIEŻĄCYCH NA 2010 ROK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</si>
  <si>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</si>
  <si>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</si>
  <si>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</si>
  <si>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</si>
  <si>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</si>
  <si>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wynagrodze-nia i składki od nich naliczane</t>
  </si>
  <si>
    <t>związane z realizacją ich statutowych zadań</t>
  </si>
  <si>
    <t>Ogółem wydatki</t>
  </si>
  <si>
    <t xml:space="preserve">           w tym:</t>
  </si>
  <si>
    <t xml:space="preserve">    Projekt</t>
  </si>
  <si>
    <t>Środki z budżetu krajowego</t>
  </si>
  <si>
    <t>Środki z budżetu UE i inne</t>
  </si>
  <si>
    <t>z tego, źródła finansowania</t>
  </si>
  <si>
    <t xml:space="preserve">       z tego, źródła finansowania</t>
  </si>
  <si>
    <t>Wydatki bieżące razem:</t>
  </si>
  <si>
    <t xml:space="preserve">Program: </t>
  </si>
  <si>
    <t>Program Operacyjny Kapitał Ludzki</t>
  </si>
  <si>
    <t xml:space="preserve">Priorytet: </t>
  </si>
  <si>
    <t>7. Promocja integracji społecznej</t>
  </si>
  <si>
    <t xml:space="preserve">Działania: </t>
  </si>
  <si>
    <t>7.1 Rozwój i upowszechnienie aktywnej integracji</t>
  </si>
  <si>
    <t>Nazwa projektu:</t>
  </si>
  <si>
    <t>Siła tkwi w tobie - pomożemy ci ją wydobyć</t>
  </si>
  <si>
    <t>1.1</t>
  </si>
  <si>
    <t xml:space="preserve">Razem wydatki:    </t>
  </si>
  <si>
    <t>dz. 852</t>
  </si>
  <si>
    <t>2010 rok</t>
  </si>
  <si>
    <t>r. 85219</t>
  </si>
  <si>
    <t>OGÓŁEM (1+2)</t>
  </si>
  <si>
    <t>** środki własne JST, współfinansowanie z budżetu państwa oraz inne</t>
  </si>
  <si>
    <t>2011 rok</t>
  </si>
  <si>
    <t>2012 rok</t>
  </si>
  <si>
    <t>Program Uczenie się przez całe życie</t>
  </si>
  <si>
    <t>Partnerski Projekt Comenius</t>
  </si>
  <si>
    <t>dz. 801</t>
  </si>
  <si>
    <t>r. 80110</t>
  </si>
  <si>
    <t>1.2</t>
  </si>
  <si>
    <t>801</t>
  </si>
  <si>
    <t>OŚWIATA I WYCHOWANIE</t>
  </si>
  <si>
    <t>Pozostała działalność</t>
  </si>
  <si>
    <t>obligacje</t>
  </si>
  <si>
    <t>2.1</t>
  </si>
  <si>
    <t>Wydatki na programy i projekty finansowane z udziałem środków europejskich i innych środków pochodzących ze źródeł zagranicznych niepodlegających zwrotowi</t>
  </si>
  <si>
    <t>ZMIANY W WYDATKACH MAJĄTKOWYCH NA 2010 ROK</t>
  </si>
  <si>
    <t>Inwestycje i zakupy inwestycyjne</t>
  </si>
  <si>
    <t>w tym na:</t>
  </si>
  <si>
    <t>Zakup i objęcie akcji i udziałów</t>
  </si>
  <si>
    <t>Wniesienie wkładów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</si>
  <si>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</si>
  <si>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</si>
  <si>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>85215</t>
  </si>
  <si>
    <t>Dodatki mieszkaniowe</t>
  </si>
  <si>
    <t>art.5 ust.1 pkt 3 uofp</t>
  </si>
  <si>
    <t>pożyczki i kredyty</t>
  </si>
  <si>
    <t>art. 5 ust. 1 pkt 2 uofp</t>
  </si>
  <si>
    <t>Wydatki razem (14+15+16+17)</t>
  </si>
  <si>
    <t>pozostałe **</t>
  </si>
  <si>
    <t>Wydatki razem (10+11+12)</t>
  </si>
  <si>
    <t>Wydatki razem (9+13)</t>
  </si>
  <si>
    <t>środki z budżetu UE i inne art. 5 ust.1 pkt 2 i 3 uofp</t>
  </si>
  <si>
    <t>środki z budżetu krajowego</t>
  </si>
  <si>
    <t>Wydatki w okresie realizacji projektu (całkowita wartość projektu) (6+7)</t>
  </si>
  <si>
    <t>Kategoria interwencji funduszy strukturalnych</t>
  </si>
  <si>
    <t>Klasyfikacja (dział rozdz.)</t>
  </si>
  <si>
    <t>14.</t>
  </si>
  <si>
    <t>Budowa oświetlenia w ul. Żabiej, Stodónej i Solidarności</t>
  </si>
  <si>
    <t>020</t>
  </si>
  <si>
    <t>LEŚNICTWO</t>
  </si>
  <si>
    <t>Wpływy ze sprzedaży wyrobów</t>
  </si>
  <si>
    <t>700</t>
  </si>
  <si>
    <t>GOSPODARKA MIESZKANIOWA</t>
  </si>
  <si>
    <t>Wpływy z opłat za zarząd, użytkowanie i użytkowanie wieczyste</t>
  </si>
  <si>
    <t>ADMINISTRACJA PUBLICZNA</t>
  </si>
  <si>
    <t>Grzywny, mandaty i inne kary pieniężne od osób fizycznych</t>
  </si>
  <si>
    <t>Grzywny i inne kary pieniężne od osób prawnych i innych jednostek organizacyjnych</t>
  </si>
  <si>
    <t>Wpływy z opłat za koncesje i licencje</t>
  </si>
  <si>
    <t>Wpływy ze sprzedaży składników majątkowych</t>
  </si>
  <si>
    <t>Pozostałe odsetki</t>
  </si>
  <si>
    <t>Wpływy z różnych dochodów</t>
  </si>
  <si>
    <t>Grzywny i kary pieniężne od osób prawnych i innych jednostek organizacyjnych</t>
  </si>
  <si>
    <t>756</t>
  </si>
  <si>
    <t>DOCHODY OD OSÓB PRAWNYCH, OD OSÓB FIZYCZNYCH I INNYCH JEDNOSTEK NIEPOSIAD. OSOBOWOŚCI PRAWNEJ ORAZ WYDATKI ZWIĄZANE Z ICH POBOREM</t>
  </si>
  <si>
    <t>Rekompensaty utraconych dochodów w podatkach i opłatach lokalnych</t>
  </si>
  <si>
    <t>926</t>
  </si>
  <si>
    <t>KULTURA FIZYCZNA I SPORT</t>
  </si>
  <si>
    <t>Dotacje celowe w ramach programów finansowanych z udziałem środków europejskich oraz środków, o których mowa w art. 5 ust. 1 pkt 3 oraz ust. 3 pkt 5 i 6 ustawy, lub płatności w ramach budżetu środków europejskich</t>
  </si>
  <si>
    <t>92695</t>
  </si>
  <si>
    <t>921</t>
  </si>
  <si>
    <t>KULTURA I OCHRONA DZIEDZICTWA NARODOWEGO</t>
  </si>
  <si>
    <t>92195</t>
  </si>
  <si>
    <t>Wpływy z usług</t>
  </si>
  <si>
    <t>80148</t>
  </si>
  <si>
    <t>Stołówki szkolne</t>
  </si>
  <si>
    <t>Wydatki majątkowe razem:</t>
  </si>
  <si>
    <t>dz. 926</t>
  </si>
  <si>
    <t>r. 92695</t>
  </si>
  <si>
    <t>przed r. 2010</t>
  </si>
  <si>
    <t>2013 rok</t>
  </si>
  <si>
    <t>dochody własne</t>
  </si>
  <si>
    <t>środki wym.w art.5 ust.1 pkt 2 i ufp</t>
  </si>
  <si>
    <r>
      <t xml:space="preserve">2011 r.       </t>
    </r>
    <r>
      <rPr>
        <sz val="10"/>
        <rFont val="Arial CE"/>
        <family val="0"/>
      </rPr>
      <t>(w tym)</t>
    </r>
  </si>
  <si>
    <r>
      <t xml:space="preserve">2012 r.       </t>
    </r>
    <r>
      <rPr>
        <sz val="10"/>
        <rFont val="Arial CE"/>
        <family val="0"/>
      </rPr>
      <t>(w tym)</t>
    </r>
  </si>
  <si>
    <r>
      <t xml:space="preserve">kolejne lata            </t>
    </r>
    <r>
      <rPr>
        <sz val="10"/>
        <rFont val="Arial CE"/>
        <family val="0"/>
      </rPr>
      <t>(w tym)</t>
    </r>
  </si>
  <si>
    <t xml:space="preserve"> - 72.000.000,-zł - dotacje celowe w ramach programu finansowanego z udziałem środków europejskich (2010r. - 2.380.501,-zł ujęte w planie wydatków, 2011r. - 66.019.499,-zł </t>
  </si>
  <si>
    <t xml:space="preserve">   i 2013r. - 3.600.000,-zł zostanie ujęte w planie wydatki danego roku)</t>
  </si>
  <si>
    <t>Regionalny Program Operacyjny Województwa Mazowieckiego 2007-2013</t>
  </si>
  <si>
    <t>6.2 Turystyka</t>
  </si>
  <si>
    <t>VI Wykorzystanie walorów naturalnych i kulturowych dla rozwoju turystyki i rekreacji</t>
  </si>
  <si>
    <t>Dotacje celowe otrzymane z budżetu państwa na realizację własnych zadań bieżących gmin</t>
  </si>
  <si>
    <t>85216</t>
  </si>
  <si>
    <t>Zasiłki stałe</t>
  </si>
  <si>
    <t>85219</t>
  </si>
  <si>
    <t>Ośrodki pomocy społecznej</t>
  </si>
  <si>
    <t>85295</t>
  </si>
  <si>
    <t>85202</t>
  </si>
  <si>
    <t>Domy pomocy społecznej</t>
  </si>
  <si>
    <t>85212</t>
  </si>
  <si>
    <t>Świadczenia rodzinne, świadczenie z funduszu alimentacyjnego oraz składki na ubezpieczenie emerytalne i rentowe z ubezpieczenia społecznego</t>
  </si>
  <si>
    <t>85228</t>
  </si>
  <si>
    <t>Usługi opiekuńcze i specjalistyczne usługi opiekuńcze</t>
  </si>
  <si>
    <r>
      <t xml:space="preserve">Załącznik nr 1 do uchwały </t>
    </r>
    <r>
      <rPr>
        <b/>
        <sz val="10"/>
        <rFont val="Arial"/>
        <family val="2"/>
      </rPr>
      <t>nr 284/LIV/10</t>
    </r>
  </si>
  <si>
    <r>
      <t xml:space="preserve">Rady Miejskiej </t>
    </r>
    <r>
      <rPr>
        <sz val="10"/>
        <rFont val="Arial"/>
        <family val="2"/>
      </rPr>
      <t xml:space="preserve">w Gostyninie </t>
    </r>
    <r>
      <rPr>
        <sz val="10"/>
        <rFont val="Arial"/>
        <family val="2"/>
      </rPr>
      <t xml:space="preserve">z dnia </t>
    </r>
    <r>
      <rPr>
        <b/>
        <sz val="10"/>
        <rFont val="Arial"/>
        <family val="2"/>
      </rPr>
      <t>9 listopada 2010 roku</t>
    </r>
  </si>
  <si>
    <r>
      <t xml:space="preserve">Załącznik nr 2 do uchwały </t>
    </r>
    <r>
      <rPr>
        <b/>
        <sz val="10"/>
        <rFont val="Arial"/>
        <family val="2"/>
      </rPr>
      <t>nr 284/LIV/10</t>
    </r>
  </si>
  <si>
    <r>
      <t xml:space="preserve">Załącznik nr 3 do uchwały </t>
    </r>
    <r>
      <rPr>
        <b/>
        <sz val="10"/>
        <rFont val="Arial"/>
        <family val="2"/>
      </rPr>
      <t>nr 284/LIV/10</t>
    </r>
  </si>
  <si>
    <t>Wydatki jednostek budżetowych</t>
  </si>
  <si>
    <r>
      <t xml:space="preserve">Załącznik nr 4 do uchwały </t>
    </r>
    <r>
      <rPr>
        <b/>
        <sz val="10"/>
        <rFont val="Arial"/>
        <family val="2"/>
      </rPr>
      <t>nr 284/LIV/10</t>
    </r>
  </si>
  <si>
    <r>
      <t xml:space="preserve">Załącznik nr 5 do uchwały </t>
    </r>
    <r>
      <rPr>
        <b/>
        <sz val="10"/>
        <rFont val="Arial"/>
        <family val="2"/>
      </rPr>
      <t>nr 284/LIV/10</t>
    </r>
  </si>
  <si>
    <r>
      <t xml:space="preserve">Załącznik nr 6 do uchwały </t>
    </r>
    <r>
      <rPr>
        <b/>
        <sz val="10"/>
        <rFont val="Arial"/>
        <family val="2"/>
      </rPr>
      <t>nr 284/LIV/10</t>
    </r>
  </si>
  <si>
    <r>
      <t xml:space="preserve">Rady Miejskiej </t>
    </r>
    <r>
      <rPr>
        <sz val="10"/>
        <rFont val="Arial"/>
        <family val="2"/>
      </rPr>
      <t xml:space="preserve">w Gostyninie </t>
    </r>
    <r>
      <rPr>
        <sz val="10"/>
        <rFont val="Arial"/>
        <family val="2"/>
      </rPr>
      <t xml:space="preserve">z dnia </t>
    </r>
    <r>
      <rPr>
        <b/>
        <sz val="10"/>
        <rFont val="Arial"/>
        <family val="2"/>
      </rPr>
      <t>9 listopada 2010 roku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</si>
</sst>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_ ;[Red]\-#,##0\ "/>
  </numFmts>
  <fonts count="62">
    <font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 CE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7"/>
      <name val="Arial CE"/>
      <family val="0"/>
    </font>
    <font>
      <b/>
      <sz val="11"/>
      <name val="Arial"/>
      <family val="2"/>
    </font>
    <font>
      <sz val="9"/>
      <name val="Arial"/>
      <family val="2"/>
    </font>
    <font>
      <b/>
      <sz val="8"/>
      <name val="Arial CE"/>
      <family val="2"/>
    </font>
    <font>
      <b/>
      <sz val="14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8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14"/>
      <name val="Arial CE"/>
      <family val="2"/>
    </font>
    <font>
      <b/>
      <sz val="12"/>
      <name val="Arial CE"/>
      <family val="0"/>
    </font>
    <font>
      <b/>
      <sz val="6"/>
      <name val="Arial"/>
      <family val="2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 wrapText="1"/>
    </xf>
    <xf numFmtId="3" fontId="0" fillId="33" borderId="11" xfId="0" applyNumberFormat="1" applyFont="1" applyFill="1" applyBorder="1" applyAlignment="1">
      <alignment vertical="center"/>
    </xf>
    <xf numFmtId="0" fontId="12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35" borderId="13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right"/>
    </xf>
    <xf numFmtId="0" fontId="8" fillId="35" borderId="17" xfId="0" applyFont="1" applyFill="1" applyBorder="1" applyAlignment="1">
      <alignment horizontal="center" vertical="top"/>
    </xf>
    <xf numFmtId="0" fontId="8" fillId="35" borderId="21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top" wrapText="1"/>
    </xf>
    <xf numFmtId="0" fontId="8" fillId="35" borderId="2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0" fillId="0" borderId="17" xfId="0" applyNumberForma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3" xfId="0" applyFill="1" applyBorder="1" applyAlignment="1">
      <alignment vertical="center" wrapText="1"/>
    </xf>
    <xf numFmtId="3" fontId="0" fillId="0" borderId="0" xfId="0" applyNumberFormat="1" applyBorder="1" applyAlignment="1">
      <alignment horizontal="right" vertical="center"/>
    </xf>
    <xf numFmtId="49" fontId="0" fillId="0" borderId="13" xfId="0" applyNumberForma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0" fillId="0" borderId="0" xfId="0" applyFont="1" applyAlignment="1">
      <alignment/>
    </xf>
    <xf numFmtId="0" fontId="8" fillId="35" borderId="2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49" fontId="0" fillId="0" borderId="23" xfId="0" applyNumberForma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61" fillId="0" borderId="0" xfId="0" applyFont="1" applyAlignment="1">
      <alignment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0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17" fillId="35" borderId="23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17" fillId="35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7" fillId="35" borderId="11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3" xfId="0" applyBorder="1" applyAlignment="1">
      <alignment vertical="center" wrapText="1"/>
    </xf>
    <xf numFmtId="0" fontId="6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2" fillId="35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49" fontId="0" fillId="0" borderId="11" xfId="0" applyNumberForma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49" fontId="4" fillId="0" borderId="29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49" fontId="4" fillId="0" borderId="31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3" fontId="0" fillId="0" borderId="31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4" fillId="0" borderId="32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0" xfId="0" applyFont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 vertical="center"/>
    </xf>
    <xf numFmtId="0" fontId="23" fillId="35" borderId="33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vertical="center"/>
    </xf>
    <xf numFmtId="0" fontId="0" fillId="0" borderId="24" xfId="0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35" borderId="1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17" fillId="35" borderId="23" xfId="0" applyFont="1" applyFill="1" applyBorder="1" applyAlignment="1">
      <alignment horizontal="center" vertical="center" wrapText="1"/>
    </xf>
    <xf numFmtId="0" fontId="17" fillId="35" borderId="1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8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2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2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4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selection activeCell="K1" sqref="K1:K3"/>
    </sheetView>
  </sheetViews>
  <sheetFormatPr defaultColWidth="9.140625" defaultRowHeight="12.75"/>
  <cols>
    <col min="1" max="1" width="5.7109375" style="0" customWidth="1"/>
    <col min="2" max="2" width="28.7109375" style="0" customWidth="1"/>
    <col min="3" max="11" width="11.7109375" style="0" customWidth="1"/>
  </cols>
  <sheetData>
    <row r="1" spans="2:11" ht="15" customHeight="1">
      <c r="B1" s="26"/>
      <c r="H1" s="4"/>
      <c r="K1" s="4" t="s">
        <v>212</v>
      </c>
    </row>
    <row r="2" spans="2:11" ht="15" customHeight="1">
      <c r="B2" s="26"/>
      <c r="H2" s="4"/>
      <c r="K2" s="4" t="s">
        <v>213</v>
      </c>
    </row>
    <row r="3" spans="2:11" ht="15" customHeight="1">
      <c r="B3" s="26"/>
      <c r="H3" s="3"/>
      <c r="K3" s="3" t="s">
        <v>12</v>
      </c>
    </row>
    <row r="4" spans="2:11" ht="15" customHeight="1">
      <c r="B4" s="26"/>
      <c r="H4" s="3"/>
      <c r="K4" s="3"/>
    </row>
    <row r="5" spans="1:2" ht="18" customHeight="1">
      <c r="A5" s="27" t="s">
        <v>66</v>
      </c>
      <c r="B5" s="26"/>
    </row>
    <row r="6" spans="3:5" ht="11.25" customHeight="1">
      <c r="C6" s="28"/>
      <c r="D6" s="28"/>
      <c r="E6" s="28"/>
    </row>
    <row r="7" spans="1:11" ht="12.75">
      <c r="A7" s="29"/>
      <c r="B7" s="30"/>
      <c r="C7" s="31"/>
      <c r="D7" s="32"/>
      <c r="E7" s="33"/>
      <c r="F7" s="34"/>
      <c r="G7" s="34"/>
      <c r="H7" s="32" t="s">
        <v>67</v>
      </c>
      <c r="I7" s="34"/>
      <c r="J7" s="34"/>
      <c r="K7" s="35"/>
    </row>
    <row r="8" spans="1:11" s="42" customFormat="1" ht="15" customHeight="1">
      <c r="A8" s="218"/>
      <c r="B8" s="218"/>
      <c r="C8" s="37"/>
      <c r="D8" s="38"/>
      <c r="E8" s="39"/>
      <c r="F8" s="40"/>
      <c r="G8" s="40"/>
      <c r="H8" s="40"/>
      <c r="I8" s="40" t="s">
        <v>68</v>
      </c>
      <c r="J8" s="40"/>
      <c r="K8" s="41"/>
    </row>
    <row r="9" spans="1:11" s="42" customFormat="1" ht="15" customHeight="1">
      <c r="A9" s="218"/>
      <c r="B9" s="218"/>
      <c r="C9" s="38"/>
      <c r="D9" s="38"/>
      <c r="E9" s="39"/>
      <c r="F9" s="43"/>
      <c r="G9" s="44" t="s">
        <v>69</v>
      </c>
      <c r="H9" s="41"/>
      <c r="I9" s="43"/>
      <c r="J9" s="44" t="s">
        <v>69</v>
      </c>
      <c r="K9" s="41"/>
    </row>
    <row r="10" spans="1:11" s="42" customFormat="1" ht="45.75" customHeight="1">
      <c r="A10" s="45" t="s">
        <v>70</v>
      </c>
      <c r="B10" s="45" t="s">
        <v>71</v>
      </c>
      <c r="C10" s="46"/>
      <c r="D10" s="47" t="s">
        <v>72</v>
      </c>
      <c r="E10" s="48"/>
      <c r="F10" s="36" t="s">
        <v>73</v>
      </c>
      <c r="G10" s="49" t="s">
        <v>74</v>
      </c>
      <c r="H10" s="50" t="s">
        <v>75</v>
      </c>
      <c r="I10" s="36" t="s">
        <v>76</v>
      </c>
      <c r="J10" s="49" t="s">
        <v>74</v>
      </c>
      <c r="K10" s="50" t="s">
        <v>75</v>
      </c>
    </row>
    <row r="11" spans="1:11" s="42" customFormat="1" ht="27" customHeight="1">
      <c r="A11" s="36"/>
      <c r="B11" s="51"/>
      <c r="C11" s="46" t="s">
        <v>77</v>
      </c>
      <c r="D11" s="52" t="s">
        <v>78</v>
      </c>
      <c r="E11" s="48" t="s">
        <v>79</v>
      </c>
      <c r="F11" s="51"/>
      <c r="G11" s="51"/>
      <c r="H11" s="53" t="s">
        <v>80</v>
      </c>
      <c r="I11" s="51"/>
      <c r="J11" s="51"/>
      <c r="K11" s="53" t="s">
        <v>80</v>
      </c>
    </row>
    <row r="12" spans="1:11" s="58" customFormat="1" ht="7.5" customHeight="1">
      <c r="A12" s="54">
        <v>1</v>
      </c>
      <c r="B12" s="54">
        <v>2</v>
      </c>
      <c r="C12" s="55"/>
      <c r="D12" s="56">
        <v>3</v>
      </c>
      <c r="E12" s="57"/>
      <c r="F12" s="54">
        <v>4</v>
      </c>
      <c r="G12" s="54">
        <v>5</v>
      </c>
      <c r="H12" s="54">
        <v>6</v>
      </c>
      <c r="I12" s="54">
        <v>7</v>
      </c>
      <c r="J12" s="54">
        <v>8</v>
      </c>
      <c r="K12" s="54">
        <v>9</v>
      </c>
    </row>
    <row r="13" spans="1:11" s="63" customFormat="1" ht="16.5" customHeight="1">
      <c r="A13" s="72" t="s">
        <v>158</v>
      </c>
      <c r="B13" s="159" t="s">
        <v>159</v>
      </c>
      <c r="C13" s="60">
        <v>11000</v>
      </c>
      <c r="D13" s="60">
        <f>SUM(D14:D14)</f>
        <v>-9630</v>
      </c>
      <c r="E13" s="61">
        <f aca="true" t="shared" si="0" ref="E13:E38">SUM(C13:D13)</f>
        <v>1370</v>
      </c>
      <c r="F13" s="60">
        <v>1370</v>
      </c>
      <c r="G13" s="60">
        <v>0</v>
      </c>
      <c r="H13" s="60">
        <v>0</v>
      </c>
      <c r="I13" s="60">
        <v>0</v>
      </c>
      <c r="J13" s="62">
        <v>0</v>
      </c>
      <c r="K13" s="62">
        <v>0</v>
      </c>
    </row>
    <row r="14" spans="1:11" s="68" customFormat="1" ht="16.5" customHeight="1">
      <c r="A14" s="71"/>
      <c r="B14" s="141" t="s">
        <v>160</v>
      </c>
      <c r="C14" s="7">
        <v>11000</v>
      </c>
      <c r="D14" s="65">
        <f>SUM(F14,I14)</f>
        <v>-9630</v>
      </c>
      <c r="E14" s="66">
        <f t="shared" si="0"/>
        <v>1370</v>
      </c>
      <c r="F14" s="65">
        <v>-9630</v>
      </c>
      <c r="G14" s="65">
        <v>0</v>
      </c>
      <c r="H14" s="7">
        <v>0</v>
      </c>
      <c r="I14" s="65">
        <v>0</v>
      </c>
      <c r="J14" s="67">
        <v>0</v>
      </c>
      <c r="K14" s="67">
        <v>0</v>
      </c>
    </row>
    <row r="15" spans="1:12" s="63" customFormat="1" ht="25.5">
      <c r="A15" s="72" t="s">
        <v>161</v>
      </c>
      <c r="B15" s="160" t="s">
        <v>162</v>
      </c>
      <c r="C15" s="60">
        <v>3159154</v>
      </c>
      <c r="D15" s="60">
        <f>SUM(D16:D16)</f>
        <v>135526</v>
      </c>
      <c r="E15" s="61">
        <f t="shared" si="0"/>
        <v>3294680</v>
      </c>
      <c r="F15" s="60">
        <v>1146990</v>
      </c>
      <c r="G15" s="60">
        <v>0</v>
      </c>
      <c r="H15" s="60">
        <v>0</v>
      </c>
      <c r="I15" s="60">
        <v>2147690</v>
      </c>
      <c r="J15" s="62">
        <v>0</v>
      </c>
      <c r="K15" s="62">
        <v>0</v>
      </c>
      <c r="L15" s="84"/>
    </row>
    <row r="16" spans="1:11" s="68" customFormat="1" ht="38.25">
      <c r="A16" s="71"/>
      <c r="B16" s="184" t="s">
        <v>163</v>
      </c>
      <c r="C16" s="7">
        <v>209464</v>
      </c>
      <c r="D16" s="65">
        <f>SUM(F16,I16)</f>
        <v>135526</v>
      </c>
      <c r="E16" s="66">
        <f t="shared" si="0"/>
        <v>344990</v>
      </c>
      <c r="F16" s="7">
        <v>135526</v>
      </c>
      <c r="G16" s="65">
        <v>0</v>
      </c>
      <c r="H16" s="7">
        <v>0</v>
      </c>
      <c r="I16" s="65">
        <v>0</v>
      </c>
      <c r="J16" s="67">
        <v>0</v>
      </c>
      <c r="K16" s="67">
        <v>0</v>
      </c>
    </row>
    <row r="17" spans="1:12" s="63" customFormat="1" ht="16.5" customHeight="1">
      <c r="A17" s="72" t="s">
        <v>81</v>
      </c>
      <c r="B17" s="160" t="s">
        <v>164</v>
      </c>
      <c r="C17" s="60">
        <v>167422</v>
      </c>
      <c r="D17" s="60">
        <f>SUM(D18,D19,D20,D21,D22,D23)</f>
        <v>300</v>
      </c>
      <c r="E17" s="61">
        <f t="shared" si="0"/>
        <v>167722</v>
      </c>
      <c r="F17" s="60">
        <v>165842</v>
      </c>
      <c r="G17" s="60">
        <v>0</v>
      </c>
      <c r="H17" s="60">
        <v>0</v>
      </c>
      <c r="I17" s="60">
        <v>1880</v>
      </c>
      <c r="J17" s="62">
        <v>0</v>
      </c>
      <c r="K17" s="62">
        <v>0</v>
      </c>
      <c r="L17" s="84"/>
    </row>
    <row r="18" spans="1:11" s="68" customFormat="1" ht="25.5">
      <c r="A18" s="71"/>
      <c r="B18" s="185" t="s">
        <v>165</v>
      </c>
      <c r="C18" s="7">
        <v>150</v>
      </c>
      <c r="D18" s="65">
        <f aca="true" t="shared" si="1" ref="D18:D23">SUM(F18,I18)</f>
        <v>150</v>
      </c>
      <c r="E18" s="66">
        <f t="shared" si="0"/>
        <v>300</v>
      </c>
      <c r="F18" s="7">
        <v>150</v>
      </c>
      <c r="G18" s="65">
        <v>0</v>
      </c>
      <c r="H18" s="7">
        <v>0</v>
      </c>
      <c r="I18" s="65">
        <v>0</v>
      </c>
      <c r="J18" s="67">
        <v>0</v>
      </c>
      <c r="K18" s="67">
        <v>0</v>
      </c>
    </row>
    <row r="19" spans="1:11" s="68" customFormat="1" ht="38.25">
      <c r="A19" s="64"/>
      <c r="B19" s="185" t="s">
        <v>166</v>
      </c>
      <c r="C19" s="7">
        <v>0</v>
      </c>
      <c r="D19" s="65">
        <f t="shared" si="1"/>
        <v>100</v>
      </c>
      <c r="E19" s="66">
        <f t="shared" si="0"/>
        <v>100</v>
      </c>
      <c r="F19" s="7">
        <v>100</v>
      </c>
      <c r="G19" s="65">
        <v>0</v>
      </c>
      <c r="H19" s="7">
        <v>0</v>
      </c>
      <c r="I19" s="65">
        <v>0</v>
      </c>
      <c r="J19" s="67">
        <v>0</v>
      </c>
      <c r="K19" s="67">
        <v>0</v>
      </c>
    </row>
    <row r="20" spans="1:11" s="68" customFormat="1" ht="25.5">
      <c r="A20" s="64"/>
      <c r="B20" s="184" t="s">
        <v>167</v>
      </c>
      <c r="C20" s="7">
        <v>200</v>
      </c>
      <c r="D20" s="65">
        <f t="shared" si="1"/>
        <v>450</v>
      </c>
      <c r="E20" s="66">
        <f t="shared" si="0"/>
        <v>650</v>
      </c>
      <c r="F20" s="7">
        <v>450</v>
      </c>
      <c r="G20" s="65">
        <v>0</v>
      </c>
      <c r="H20" s="7">
        <v>0</v>
      </c>
      <c r="I20" s="65">
        <v>0</v>
      </c>
      <c r="J20" s="67">
        <v>0</v>
      </c>
      <c r="K20" s="67">
        <v>0</v>
      </c>
    </row>
    <row r="21" spans="1:11" s="68" customFormat="1" ht="25.5">
      <c r="A21" s="64"/>
      <c r="B21" s="184" t="s">
        <v>168</v>
      </c>
      <c r="C21" s="7">
        <v>0</v>
      </c>
      <c r="D21" s="65">
        <f t="shared" si="1"/>
        <v>1880</v>
      </c>
      <c r="E21" s="66">
        <f t="shared" si="0"/>
        <v>1880</v>
      </c>
      <c r="F21" s="7">
        <v>0</v>
      </c>
      <c r="G21" s="65">
        <v>0</v>
      </c>
      <c r="H21" s="7">
        <v>0</v>
      </c>
      <c r="I21" s="65">
        <v>1880</v>
      </c>
      <c r="J21" s="67">
        <v>0</v>
      </c>
      <c r="K21" s="67">
        <v>0</v>
      </c>
    </row>
    <row r="22" spans="1:11" s="68" customFormat="1" ht="16.5" customHeight="1">
      <c r="A22" s="64"/>
      <c r="B22" s="185" t="s">
        <v>169</v>
      </c>
      <c r="C22" s="7">
        <v>30000</v>
      </c>
      <c r="D22" s="65">
        <f t="shared" si="1"/>
        <v>-16450</v>
      </c>
      <c r="E22" s="66">
        <f t="shared" si="0"/>
        <v>13550</v>
      </c>
      <c r="F22" s="7">
        <v>-16450</v>
      </c>
      <c r="G22" s="65">
        <v>0</v>
      </c>
      <c r="H22" s="7">
        <v>0</v>
      </c>
      <c r="I22" s="65">
        <v>0</v>
      </c>
      <c r="J22" s="67">
        <v>0</v>
      </c>
      <c r="K22" s="67">
        <v>0</v>
      </c>
    </row>
    <row r="23" spans="1:11" s="68" customFormat="1" ht="16.5" customHeight="1">
      <c r="A23" s="164"/>
      <c r="B23" s="185" t="s">
        <v>170</v>
      </c>
      <c r="C23" s="7">
        <v>0</v>
      </c>
      <c r="D23" s="65">
        <f t="shared" si="1"/>
        <v>14170</v>
      </c>
      <c r="E23" s="66">
        <f t="shared" si="0"/>
        <v>14170</v>
      </c>
      <c r="F23" s="7">
        <v>14170</v>
      </c>
      <c r="G23" s="65">
        <v>0</v>
      </c>
      <c r="H23" s="7">
        <v>0</v>
      </c>
      <c r="I23" s="65">
        <v>0</v>
      </c>
      <c r="J23" s="67">
        <v>0</v>
      </c>
      <c r="K23" s="67">
        <v>0</v>
      </c>
    </row>
    <row r="24" spans="1:9" s="151" customFormat="1" ht="16.5" customHeight="1">
      <c r="A24" s="149"/>
      <c r="B24" s="152"/>
      <c r="C24" s="150"/>
      <c r="D24" s="190"/>
      <c r="E24" s="191"/>
      <c r="F24" s="150"/>
      <c r="G24" s="190"/>
      <c r="H24" s="150"/>
      <c r="I24" s="190"/>
    </row>
    <row r="25" spans="1:9" s="151" customFormat="1" ht="16.5" customHeight="1">
      <c r="A25" s="149"/>
      <c r="B25" s="152"/>
      <c r="C25" s="150"/>
      <c r="D25" s="190"/>
      <c r="E25" s="191"/>
      <c r="F25" s="150"/>
      <c r="G25" s="190"/>
      <c r="H25" s="150"/>
      <c r="I25" s="190"/>
    </row>
    <row r="26" spans="1:9" s="151" customFormat="1" ht="16.5" customHeight="1">
      <c r="A26" s="149"/>
      <c r="B26" s="152"/>
      <c r="C26" s="150"/>
      <c r="D26" s="190"/>
      <c r="E26" s="191"/>
      <c r="F26" s="150"/>
      <c r="G26" s="190"/>
      <c r="H26" s="150"/>
      <c r="I26" s="190"/>
    </row>
    <row r="27" spans="1:9" s="151" customFormat="1" ht="16.5" customHeight="1">
      <c r="A27" s="149"/>
      <c r="B27" s="152"/>
      <c r="C27" s="150"/>
      <c r="D27" s="190"/>
      <c r="E27" s="191"/>
      <c r="F27" s="150"/>
      <c r="G27" s="190"/>
      <c r="H27" s="150"/>
      <c r="I27" s="190"/>
    </row>
    <row r="28" spans="1:11" s="151" customFormat="1" ht="15" customHeight="1">
      <c r="A28" s="221" t="s">
        <v>13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</row>
    <row r="29" spans="1:11" ht="12.75">
      <c r="A29" s="29"/>
      <c r="B29" s="30"/>
      <c r="C29" s="31"/>
      <c r="D29" s="32"/>
      <c r="E29" s="33"/>
      <c r="F29" s="34"/>
      <c r="G29" s="34"/>
      <c r="H29" s="32" t="s">
        <v>67</v>
      </c>
      <c r="I29" s="34"/>
      <c r="J29" s="34"/>
      <c r="K29" s="35"/>
    </row>
    <row r="30" spans="1:11" s="42" customFormat="1" ht="13.5" customHeight="1">
      <c r="A30" s="218"/>
      <c r="B30" s="218"/>
      <c r="C30" s="37"/>
      <c r="D30" s="38"/>
      <c r="E30" s="39"/>
      <c r="F30" s="40"/>
      <c r="G30" s="40"/>
      <c r="H30" s="40"/>
      <c r="I30" s="40" t="s">
        <v>68</v>
      </c>
      <c r="J30" s="40"/>
      <c r="K30" s="41"/>
    </row>
    <row r="31" spans="1:11" s="42" customFormat="1" ht="13.5" customHeight="1">
      <c r="A31" s="218"/>
      <c r="B31" s="218"/>
      <c r="C31" s="38"/>
      <c r="D31" s="38"/>
      <c r="E31" s="39"/>
      <c r="F31" s="43"/>
      <c r="G31" s="44" t="s">
        <v>69</v>
      </c>
      <c r="H31" s="41"/>
      <c r="I31" s="43"/>
      <c r="J31" s="44" t="s">
        <v>69</v>
      </c>
      <c r="K31" s="41"/>
    </row>
    <row r="32" spans="1:11" s="42" customFormat="1" ht="45.75" customHeight="1">
      <c r="A32" s="45" t="s">
        <v>70</v>
      </c>
      <c r="B32" s="45" t="s">
        <v>71</v>
      </c>
      <c r="C32" s="46"/>
      <c r="D32" s="47" t="s">
        <v>72</v>
      </c>
      <c r="E32" s="48"/>
      <c r="F32" s="36" t="s">
        <v>73</v>
      </c>
      <c r="G32" s="49" t="s">
        <v>74</v>
      </c>
      <c r="H32" s="50" t="s">
        <v>75</v>
      </c>
      <c r="I32" s="36" t="s">
        <v>76</v>
      </c>
      <c r="J32" s="49" t="s">
        <v>74</v>
      </c>
      <c r="K32" s="50" t="s">
        <v>75</v>
      </c>
    </row>
    <row r="33" spans="1:11" s="42" customFormat="1" ht="27" customHeight="1">
      <c r="A33" s="36"/>
      <c r="B33" s="51"/>
      <c r="C33" s="46" t="s">
        <v>77</v>
      </c>
      <c r="D33" s="52" t="s">
        <v>78</v>
      </c>
      <c r="E33" s="48" t="s">
        <v>79</v>
      </c>
      <c r="F33" s="51"/>
      <c r="G33" s="51"/>
      <c r="H33" s="53" t="s">
        <v>80</v>
      </c>
      <c r="I33" s="51"/>
      <c r="J33" s="51"/>
      <c r="K33" s="53" t="s">
        <v>80</v>
      </c>
    </row>
    <row r="34" spans="1:11" s="58" customFormat="1" ht="7.5" customHeight="1">
      <c r="A34" s="54">
        <v>1</v>
      </c>
      <c r="B34" s="54">
        <v>2</v>
      </c>
      <c r="C34" s="55"/>
      <c r="D34" s="56">
        <v>3</v>
      </c>
      <c r="E34" s="57"/>
      <c r="F34" s="54">
        <v>4</v>
      </c>
      <c r="G34" s="54">
        <v>5</v>
      </c>
      <c r="H34" s="54">
        <v>6</v>
      </c>
      <c r="I34" s="54">
        <v>7</v>
      </c>
      <c r="J34" s="54">
        <v>8</v>
      </c>
      <c r="K34" s="54">
        <v>9</v>
      </c>
    </row>
    <row r="35" spans="1:12" s="63" customFormat="1" ht="89.25">
      <c r="A35" s="188" t="s">
        <v>172</v>
      </c>
      <c r="B35" s="187" t="s">
        <v>173</v>
      </c>
      <c r="C35" s="148">
        <v>21085216</v>
      </c>
      <c r="D35" s="148">
        <f>SUM(D36:D36)</f>
        <v>-3378</v>
      </c>
      <c r="E35" s="182">
        <f>SUM(C35:D35)</f>
        <v>21081838</v>
      </c>
      <c r="F35" s="148">
        <v>21081838</v>
      </c>
      <c r="G35" s="148">
        <v>0</v>
      </c>
      <c r="H35" s="148">
        <v>0</v>
      </c>
      <c r="I35" s="148">
        <v>0</v>
      </c>
      <c r="J35" s="189">
        <v>0</v>
      </c>
      <c r="K35" s="183">
        <v>0</v>
      </c>
      <c r="L35" s="84"/>
    </row>
    <row r="36" spans="1:11" s="68" customFormat="1" ht="38.25">
      <c r="A36" s="161"/>
      <c r="B36" s="141" t="s">
        <v>174</v>
      </c>
      <c r="C36" s="7">
        <v>80200</v>
      </c>
      <c r="D36" s="65">
        <f>SUM(F36,I36)</f>
        <v>-3378</v>
      </c>
      <c r="E36" s="66">
        <f>SUM(C36:D36)</f>
        <v>76822</v>
      </c>
      <c r="F36" s="65">
        <v>-3378</v>
      </c>
      <c r="G36" s="65">
        <v>0</v>
      </c>
      <c r="H36" s="7">
        <v>0</v>
      </c>
      <c r="I36" s="65">
        <v>0</v>
      </c>
      <c r="J36" s="67">
        <v>0</v>
      </c>
      <c r="K36" s="67">
        <v>0</v>
      </c>
    </row>
    <row r="37" spans="1:12" s="63" customFormat="1" ht="15" customHeight="1">
      <c r="A37" s="72" t="s">
        <v>129</v>
      </c>
      <c r="B37" s="59" t="s">
        <v>130</v>
      </c>
      <c r="C37" s="60">
        <v>851148</v>
      </c>
      <c r="D37" s="60">
        <f>SUM(D38:D39)</f>
        <v>-46818</v>
      </c>
      <c r="E37" s="61">
        <f t="shared" si="0"/>
        <v>804330</v>
      </c>
      <c r="F37" s="60">
        <v>688880</v>
      </c>
      <c r="G37" s="60">
        <v>24000</v>
      </c>
      <c r="H37" s="60">
        <v>61580</v>
      </c>
      <c r="I37" s="60">
        <v>115450</v>
      </c>
      <c r="J37" s="25">
        <v>115450</v>
      </c>
      <c r="K37" s="62">
        <v>0</v>
      </c>
      <c r="L37" s="84"/>
    </row>
    <row r="38" spans="1:11" s="68" customFormat="1" ht="38.25">
      <c r="A38" s="71"/>
      <c r="B38" s="186" t="s">
        <v>171</v>
      </c>
      <c r="C38" s="7">
        <v>122818</v>
      </c>
      <c r="D38" s="65">
        <f>SUM(F38,I38)</f>
        <v>-122818</v>
      </c>
      <c r="E38" s="66">
        <f t="shared" si="0"/>
        <v>0</v>
      </c>
      <c r="F38" s="65">
        <v>-122818</v>
      </c>
      <c r="G38" s="65">
        <v>0</v>
      </c>
      <c r="H38" s="7">
        <v>0</v>
      </c>
      <c r="I38" s="65">
        <v>0</v>
      </c>
      <c r="J38" s="67">
        <v>0</v>
      </c>
      <c r="K38" s="67">
        <v>0</v>
      </c>
    </row>
    <row r="39" spans="1:11" s="68" customFormat="1" ht="15" customHeight="1">
      <c r="A39" s="164"/>
      <c r="B39" s="195" t="s">
        <v>182</v>
      </c>
      <c r="C39" s="7">
        <v>488200</v>
      </c>
      <c r="D39" s="65">
        <f>SUM(F39,I39)</f>
        <v>76000</v>
      </c>
      <c r="E39" s="66">
        <f aca="true" t="shared" si="2" ref="E39:E44">SUM(C39:D39)</f>
        <v>564200</v>
      </c>
      <c r="F39" s="65">
        <v>76000</v>
      </c>
      <c r="G39" s="65">
        <v>0</v>
      </c>
      <c r="H39" s="7">
        <v>0</v>
      </c>
      <c r="I39" s="65">
        <v>0</v>
      </c>
      <c r="J39" s="67">
        <v>0</v>
      </c>
      <c r="K39" s="67">
        <v>0</v>
      </c>
    </row>
    <row r="40" spans="1:12" s="63" customFormat="1" ht="15" customHeight="1">
      <c r="A40" s="147" t="s">
        <v>82</v>
      </c>
      <c r="B40" s="160" t="s">
        <v>83</v>
      </c>
      <c r="C40" s="148">
        <v>5066894</v>
      </c>
      <c r="D40" s="148">
        <f>SUM(D41:D41)</f>
        <v>48000</v>
      </c>
      <c r="E40" s="182">
        <f t="shared" si="2"/>
        <v>5114894</v>
      </c>
      <c r="F40" s="148">
        <v>5114894</v>
      </c>
      <c r="G40" s="148">
        <v>5009080</v>
      </c>
      <c r="H40" s="148">
        <v>0</v>
      </c>
      <c r="I40" s="148">
        <v>0</v>
      </c>
      <c r="J40" s="189">
        <v>0</v>
      </c>
      <c r="K40" s="183">
        <v>0</v>
      </c>
      <c r="L40" s="84"/>
    </row>
    <row r="41" spans="1:11" s="68" customFormat="1" ht="38.25">
      <c r="A41" s="161"/>
      <c r="B41" s="207" t="s">
        <v>200</v>
      </c>
      <c r="C41" s="7">
        <v>1525380</v>
      </c>
      <c r="D41" s="65">
        <f>SUM(F41,I41)</f>
        <v>48000</v>
      </c>
      <c r="E41" s="66">
        <f t="shared" si="2"/>
        <v>1573380</v>
      </c>
      <c r="F41" s="65">
        <v>48000</v>
      </c>
      <c r="G41" s="65">
        <v>48000</v>
      </c>
      <c r="H41" s="7">
        <v>0</v>
      </c>
      <c r="I41" s="65">
        <v>0</v>
      </c>
      <c r="J41" s="67">
        <v>0</v>
      </c>
      <c r="K41" s="67">
        <v>0</v>
      </c>
    </row>
    <row r="42" spans="1:12" s="63" customFormat="1" ht="16.5" customHeight="1">
      <c r="A42" s="72" t="s">
        <v>175</v>
      </c>
      <c r="B42" s="159" t="s">
        <v>176</v>
      </c>
      <c r="C42" s="60">
        <v>360621</v>
      </c>
      <c r="D42" s="60">
        <f>SUM(D43:D43)</f>
        <v>2380501</v>
      </c>
      <c r="E42" s="61">
        <f t="shared" si="2"/>
        <v>2741122</v>
      </c>
      <c r="F42" s="60">
        <v>27621</v>
      </c>
      <c r="G42" s="60">
        <v>0</v>
      </c>
      <c r="H42" s="60">
        <v>0</v>
      </c>
      <c r="I42" s="60">
        <v>2713501</v>
      </c>
      <c r="J42" s="25">
        <v>333000</v>
      </c>
      <c r="K42" s="25">
        <v>2380501</v>
      </c>
      <c r="L42" s="84"/>
    </row>
    <row r="43" spans="1:11" s="68" customFormat="1" ht="81.75" customHeight="1">
      <c r="A43" s="161"/>
      <c r="B43" s="208" t="s">
        <v>177</v>
      </c>
      <c r="C43" s="7">
        <v>0</v>
      </c>
      <c r="D43" s="65">
        <f>SUM(F43,I43)</f>
        <v>2380501</v>
      </c>
      <c r="E43" s="66">
        <f t="shared" si="2"/>
        <v>2380501</v>
      </c>
      <c r="F43" s="65">
        <v>0</v>
      </c>
      <c r="G43" s="65">
        <v>0</v>
      </c>
      <c r="H43" s="7">
        <v>0</v>
      </c>
      <c r="I43" s="65">
        <v>2380501</v>
      </c>
      <c r="J43" s="67">
        <v>0</v>
      </c>
      <c r="K43" s="193">
        <v>2380501</v>
      </c>
    </row>
    <row r="44" spans="1:11" s="74" customFormat="1" ht="16.5" customHeight="1">
      <c r="A44" s="219" t="s">
        <v>84</v>
      </c>
      <c r="B44" s="220"/>
      <c r="C44" s="162">
        <v>42373979</v>
      </c>
      <c r="D44" s="162">
        <f>SUM(D13,D15,D17,D37,D35,D42,D40)</f>
        <v>2504501</v>
      </c>
      <c r="E44" s="209">
        <f t="shared" si="2"/>
        <v>44878480</v>
      </c>
      <c r="F44" s="73">
        <v>39849959</v>
      </c>
      <c r="G44" s="73">
        <v>5681807</v>
      </c>
      <c r="H44" s="73">
        <v>205192</v>
      </c>
      <c r="I44" s="73">
        <v>5028521</v>
      </c>
      <c r="J44" s="73">
        <v>448450</v>
      </c>
      <c r="K44" s="73">
        <v>2380501</v>
      </c>
    </row>
    <row r="45" spans="2:9" ht="15.75">
      <c r="B45" s="142"/>
      <c r="E45" s="75"/>
      <c r="F45" s="75"/>
      <c r="I45" s="76" t="s">
        <v>0</v>
      </c>
    </row>
    <row r="46" spans="2:9" ht="11.25" customHeight="1">
      <c r="B46" s="1"/>
      <c r="E46" s="75"/>
      <c r="F46" s="75"/>
      <c r="I46" s="76"/>
    </row>
    <row r="47" spans="2:9" ht="15.75">
      <c r="B47" s="1"/>
      <c r="D47" s="75"/>
      <c r="E47" s="75"/>
      <c r="F47" s="75"/>
      <c r="I47" s="76" t="s">
        <v>1</v>
      </c>
    </row>
    <row r="48" spans="1:2" ht="12.75">
      <c r="A48" s="77"/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spans="2:11" ht="12.75">
      <c r="B53" s="1"/>
      <c r="E53" s="75"/>
      <c r="F53" s="75"/>
      <c r="G53" s="75"/>
      <c r="H53" s="75"/>
      <c r="I53" s="75"/>
      <c r="J53" s="75"/>
      <c r="K53" s="75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</sheetData>
  <sheetProtection/>
  <mergeCells count="6">
    <mergeCell ref="A8:A9"/>
    <mergeCell ref="B8:B9"/>
    <mergeCell ref="A44:B44"/>
    <mergeCell ref="A30:A31"/>
    <mergeCell ref="B30:B31"/>
    <mergeCell ref="A28:K28"/>
  </mergeCells>
  <printOptions/>
  <pageMargins left="0.52" right="0.42" top="0.48" bottom="0.4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6">
      <selection activeCell="H1" sqref="H1:H3"/>
    </sheetView>
  </sheetViews>
  <sheetFormatPr defaultColWidth="9.140625" defaultRowHeight="12.75"/>
  <cols>
    <col min="1" max="1" width="5.57421875" style="0" customWidth="1"/>
    <col min="2" max="2" width="8.8515625" style="0" customWidth="1"/>
    <col min="3" max="3" width="33.57421875" style="0" customWidth="1"/>
    <col min="4" max="8" width="14.7109375" style="0" customWidth="1"/>
    <col min="9" max="9" width="10.140625" style="0" bestFit="1" customWidth="1"/>
  </cols>
  <sheetData>
    <row r="1" spans="3:8" ht="15" customHeight="1">
      <c r="C1" s="70"/>
      <c r="H1" s="4" t="s">
        <v>214</v>
      </c>
    </row>
    <row r="2" spans="3:8" ht="15" customHeight="1">
      <c r="C2" s="26"/>
      <c r="H2" s="4" t="s">
        <v>213</v>
      </c>
    </row>
    <row r="3" spans="3:8" ht="15" customHeight="1">
      <c r="C3" s="26"/>
      <c r="H3" s="3" t="s">
        <v>12</v>
      </c>
    </row>
    <row r="4" spans="3:8" ht="15" customHeight="1">
      <c r="C4" s="26"/>
      <c r="H4" s="3"/>
    </row>
    <row r="5" spans="1:5" ht="18">
      <c r="A5" s="27" t="s">
        <v>85</v>
      </c>
      <c r="E5" s="75"/>
    </row>
    <row r="6" spans="1:8" s="42" customFormat="1" ht="15" customHeight="1">
      <c r="A6" s="224" t="s">
        <v>70</v>
      </c>
      <c r="B6" s="224" t="s">
        <v>86</v>
      </c>
      <c r="C6" s="224" t="s">
        <v>87</v>
      </c>
      <c r="D6" s="225" t="s">
        <v>88</v>
      </c>
      <c r="E6" s="225"/>
      <c r="F6" s="225"/>
      <c r="G6" s="225"/>
      <c r="H6" s="226"/>
    </row>
    <row r="7" spans="1:8" s="42" customFormat="1" ht="15" customHeight="1">
      <c r="A7" s="218"/>
      <c r="B7" s="218"/>
      <c r="C7" s="218"/>
      <c r="D7" s="46"/>
      <c r="E7" s="78" t="s">
        <v>2</v>
      </c>
      <c r="F7" s="48"/>
      <c r="G7" s="227" t="s">
        <v>89</v>
      </c>
      <c r="H7" s="228"/>
    </row>
    <row r="8" spans="1:8" s="42" customFormat="1" ht="30" customHeight="1">
      <c r="A8" s="36"/>
      <c r="B8" s="36"/>
      <c r="C8" s="36"/>
      <c r="D8" s="48" t="s">
        <v>77</v>
      </c>
      <c r="E8" s="79" t="s">
        <v>78</v>
      </c>
      <c r="F8" s="48" t="s">
        <v>79</v>
      </c>
      <c r="G8" s="80" t="s">
        <v>73</v>
      </c>
      <c r="H8" s="81" t="s">
        <v>76</v>
      </c>
    </row>
    <row r="9" spans="1:8" s="58" customFormat="1" ht="7.5" customHeight="1">
      <c r="A9" s="54">
        <v>1</v>
      </c>
      <c r="B9" s="54">
        <v>2</v>
      </c>
      <c r="C9" s="54">
        <v>3</v>
      </c>
      <c r="D9" s="55"/>
      <c r="E9" s="56">
        <v>4</v>
      </c>
      <c r="F9" s="57"/>
      <c r="G9" s="54">
        <v>5</v>
      </c>
      <c r="H9" s="54">
        <v>6</v>
      </c>
    </row>
    <row r="10" spans="1:9" s="63" customFormat="1" ht="18" customHeight="1">
      <c r="A10" s="72" t="s">
        <v>129</v>
      </c>
      <c r="B10" s="82"/>
      <c r="C10" s="83" t="s">
        <v>130</v>
      </c>
      <c r="D10" s="60">
        <v>16012506</v>
      </c>
      <c r="E10" s="60">
        <f>SUM(E11:E11)</f>
        <v>76000</v>
      </c>
      <c r="F10" s="60">
        <f>SUM(D10:E10)</f>
        <v>16088506</v>
      </c>
      <c r="G10" s="163">
        <v>14709856</v>
      </c>
      <c r="H10" s="163">
        <v>1378650</v>
      </c>
      <c r="I10" s="84"/>
    </row>
    <row r="11" spans="1:9" s="68" customFormat="1" ht="18" customHeight="1">
      <c r="A11" s="161"/>
      <c r="B11" s="85" t="s">
        <v>183</v>
      </c>
      <c r="C11" s="69" t="s">
        <v>184</v>
      </c>
      <c r="D11" s="7">
        <v>827438</v>
      </c>
      <c r="E11" s="86">
        <f>SUM(G11:H11)</f>
        <v>76000</v>
      </c>
      <c r="F11" s="86">
        <f>SUM(D11:E11)</f>
        <v>903438</v>
      </c>
      <c r="G11" s="86">
        <v>76000</v>
      </c>
      <c r="H11" s="7">
        <v>0</v>
      </c>
      <c r="I11" s="87"/>
    </row>
    <row r="12" spans="1:9" s="63" customFormat="1" ht="18" customHeight="1">
      <c r="A12" s="147" t="s">
        <v>82</v>
      </c>
      <c r="B12" s="153"/>
      <c r="C12" s="154" t="s">
        <v>83</v>
      </c>
      <c r="D12" s="148">
        <v>7022845</v>
      </c>
      <c r="E12" s="148">
        <f>SUM(E13,E14,E15,E16,E17,E18)</f>
        <v>129000</v>
      </c>
      <c r="F12" s="148">
        <f aca="true" t="shared" si="0" ref="F12:F23">SUM(D12:E12)</f>
        <v>7151845</v>
      </c>
      <c r="G12" s="155">
        <v>7146945</v>
      </c>
      <c r="H12" s="155">
        <v>4900</v>
      </c>
      <c r="I12" s="84"/>
    </row>
    <row r="13" spans="1:9" s="68" customFormat="1" ht="18" customHeight="1">
      <c r="A13" s="64"/>
      <c r="B13" s="85" t="s">
        <v>206</v>
      </c>
      <c r="C13" s="210" t="s">
        <v>207</v>
      </c>
      <c r="D13" s="7">
        <v>165000</v>
      </c>
      <c r="E13" s="86">
        <f aca="true" t="shared" si="1" ref="E13:E18">SUM(G13:H13)</f>
        <v>19800</v>
      </c>
      <c r="F13" s="86">
        <f>SUM(D13:E13)</f>
        <v>184800</v>
      </c>
      <c r="G13" s="86">
        <v>19800</v>
      </c>
      <c r="H13" s="7">
        <v>0</v>
      </c>
      <c r="I13" s="87"/>
    </row>
    <row r="14" spans="1:9" s="68" customFormat="1" ht="18" customHeight="1">
      <c r="A14" s="64"/>
      <c r="B14" s="85" t="s">
        <v>142</v>
      </c>
      <c r="C14" s="69" t="s">
        <v>143</v>
      </c>
      <c r="D14" s="7">
        <v>587500</v>
      </c>
      <c r="E14" s="86">
        <f t="shared" si="1"/>
        <v>81000</v>
      </c>
      <c r="F14" s="86">
        <f t="shared" si="0"/>
        <v>668500</v>
      </c>
      <c r="G14" s="86">
        <v>81000</v>
      </c>
      <c r="H14" s="7">
        <v>0</v>
      </c>
      <c r="I14" s="87"/>
    </row>
    <row r="15" spans="1:9" s="68" customFormat="1" ht="18" customHeight="1">
      <c r="A15" s="64"/>
      <c r="B15" s="85" t="s">
        <v>201</v>
      </c>
      <c r="C15" s="69" t="s">
        <v>202</v>
      </c>
      <c r="D15" s="7">
        <v>420000</v>
      </c>
      <c r="E15" s="86">
        <f t="shared" si="1"/>
        <v>48000</v>
      </c>
      <c r="F15" s="86">
        <f>SUM(D15:E15)</f>
        <v>468000</v>
      </c>
      <c r="G15" s="86">
        <v>48000</v>
      </c>
      <c r="H15" s="7">
        <v>0</v>
      </c>
      <c r="I15" s="87"/>
    </row>
    <row r="16" spans="1:9" s="68" customFormat="1" ht="18" customHeight="1">
      <c r="A16" s="64"/>
      <c r="B16" s="85" t="s">
        <v>203</v>
      </c>
      <c r="C16" s="69" t="s">
        <v>204</v>
      </c>
      <c r="D16" s="7">
        <v>924080</v>
      </c>
      <c r="E16" s="86">
        <f t="shared" si="1"/>
        <v>17500</v>
      </c>
      <c r="F16" s="86">
        <f>SUM(D16:E16)</f>
        <v>941580</v>
      </c>
      <c r="G16" s="86">
        <v>17500</v>
      </c>
      <c r="H16" s="7">
        <v>0</v>
      </c>
      <c r="I16" s="87"/>
    </row>
    <row r="17" spans="1:9" s="68" customFormat="1" ht="25.5">
      <c r="A17" s="64"/>
      <c r="B17" s="85" t="s">
        <v>210</v>
      </c>
      <c r="C17" s="207" t="s">
        <v>211</v>
      </c>
      <c r="D17" s="7">
        <v>328151</v>
      </c>
      <c r="E17" s="86">
        <f t="shared" si="1"/>
        <v>-19800</v>
      </c>
      <c r="F17" s="86">
        <f>SUM(D17:E17)</f>
        <v>308351</v>
      </c>
      <c r="G17" s="86">
        <v>-19800</v>
      </c>
      <c r="H17" s="7">
        <v>0</v>
      </c>
      <c r="I17" s="87"/>
    </row>
    <row r="18" spans="1:9" s="68" customFormat="1" ht="18" customHeight="1">
      <c r="A18" s="64"/>
      <c r="B18" s="85" t="s">
        <v>205</v>
      </c>
      <c r="C18" s="69" t="s">
        <v>131</v>
      </c>
      <c r="D18" s="7">
        <v>737100</v>
      </c>
      <c r="E18" s="86">
        <f t="shared" si="1"/>
        <v>-17500</v>
      </c>
      <c r="F18" s="86">
        <f>SUM(D18:E18)</f>
        <v>719600</v>
      </c>
      <c r="G18" s="86">
        <v>-17500</v>
      </c>
      <c r="H18" s="7">
        <v>0</v>
      </c>
      <c r="I18" s="87"/>
    </row>
    <row r="19" spans="1:9" s="63" customFormat="1" ht="25.5">
      <c r="A19" s="72" t="s">
        <v>179</v>
      </c>
      <c r="B19" s="82"/>
      <c r="C19" s="192" t="s">
        <v>180</v>
      </c>
      <c r="D19" s="60">
        <v>2800000</v>
      </c>
      <c r="E19" s="60">
        <f>SUM(E20:E20)</f>
        <v>-81000</v>
      </c>
      <c r="F19" s="60">
        <f t="shared" si="0"/>
        <v>2719000</v>
      </c>
      <c r="G19" s="163">
        <v>1826000</v>
      </c>
      <c r="H19" s="163">
        <v>893000</v>
      </c>
      <c r="I19" s="84"/>
    </row>
    <row r="20" spans="1:9" s="68" customFormat="1" ht="18" customHeight="1">
      <c r="A20" s="64"/>
      <c r="B20" s="194" t="s">
        <v>181</v>
      </c>
      <c r="C20" s="141" t="s">
        <v>131</v>
      </c>
      <c r="D20" s="7">
        <v>300000</v>
      </c>
      <c r="E20" s="86">
        <f>SUM(G20:H20)</f>
        <v>-81000</v>
      </c>
      <c r="F20" s="86">
        <f t="shared" si="0"/>
        <v>219000</v>
      </c>
      <c r="G20" s="86">
        <v>-81000</v>
      </c>
      <c r="H20" s="7">
        <v>0</v>
      </c>
      <c r="I20" s="87"/>
    </row>
    <row r="21" spans="1:9" s="63" customFormat="1" ht="16.5" customHeight="1">
      <c r="A21" s="72" t="s">
        <v>175</v>
      </c>
      <c r="B21" s="72"/>
      <c r="C21" s="192" t="s">
        <v>176</v>
      </c>
      <c r="D21" s="60">
        <v>2573000</v>
      </c>
      <c r="E21" s="60">
        <f>SUM(E22:E22)</f>
        <v>2380501</v>
      </c>
      <c r="F21" s="60">
        <f t="shared" si="0"/>
        <v>4953501</v>
      </c>
      <c r="G21" s="163">
        <v>1176000</v>
      </c>
      <c r="H21" s="163">
        <v>3777501</v>
      </c>
      <c r="I21" s="84"/>
    </row>
    <row r="22" spans="1:9" s="68" customFormat="1" ht="18" customHeight="1">
      <c r="A22" s="64"/>
      <c r="B22" s="85" t="s">
        <v>178</v>
      </c>
      <c r="C22" s="69" t="s">
        <v>131</v>
      </c>
      <c r="D22" s="7">
        <v>706000</v>
      </c>
      <c r="E22" s="86">
        <f>SUM(G22:H22)</f>
        <v>2380501</v>
      </c>
      <c r="F22" s="86">
        <f t="shared" si="0"/>
        <v>3086501</v>
      </c>
      <c r="G22" s="86">
        <v>0</v>
      </c>
      <c r="H22" s="7">
        <v>2380501</v>
      </c>
      <c r="I22" s="87"/>
    </row>
    <row r="23" spans="1:9" s="74" customFormat="1" ht="19.5" customHeight="1">
      <c r="A23" s="219" t="s">
        <v>90</v>
      </c>
      <c r="B23" s="223"/>
      <c r="C23" s="220"/>
      <c r="D23" s="162">
        <v>47771733</v>
      </c>
      <c r="E23" s="162">
        <f>SUM(E12,E10,E19,E21)</f>
        <v>2504501</v>
      </c>
      <c r="F23" s="162">
        <f t="shared" si="0"/>
        <v>50276234</v>
      </c>
      <c r="G23" s="162">
        <v>35285770</v>
      </c>
      <c r="H23" s="73">
        <v>14990464</v>
      </c>
      <c r="I23" s="88"/>
    </row>
    <row r="24" spans="3:6" ht="11.25" customHeight="1">
      <c r="C24" s="1"/>
      <c r="F24" s="75"/>
    </row>
    <row r="25" spans="1:7" ht="15.75">
      <c r="A25" s="89"/>
      <c r="C25" s="142"/>
      <c r="D25" s="75"/>
      <c r="E25" s="75"/>
      <c r="G25" s="76" t="s">
        <v>0</v>
      </c>
    </row>
    <row r="26" spans="3:7" ht="15" customHeight="1">
      <c r="C26" s="1"/>
      <c r="D26" s="75"/>
      <c r="E26" s="75"/>
      <c r="G26" s="76"/>
    </row>
    <row r="27" spans="3:7" ht="15.75">
      <c r="C27" s="1"/>
      <c r="E27" s="75"/>
      <c r="G27" s="76" t="s">
        <v>1</v>
      </c>
    </row>
    <row r="28" ht="12.75">
      <c r="C28" s="1"/>
    </row>
    <row r="29" spans="3:8" ht="12.75">
      <c r="C29" s="1"/>
      <c r="F29" s="75"/>
      <c r="G29" s="75"/>
      <c r="H29" s="75"/>
    </row>
    <row r="30" ht="12.75">
      <c r="C30" s="1"/>
    </row>
    <row r="31" ht="12.75">
      <c r="C31" s="1"/>
    </row>
    <row r="32" spans="3:8" ht="12.75">
      <c r="C32" s="1"/>
      <c r="F32" s="75"/>
      <c r="G32" s="75"/>
      <c r="H32" s="75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</sheetData>
  <sheetProtection/>
  <mergeCells count="6">
    <mergeCell ref="A23:C23"/>
    <mergeCell ref="A6:A7"/>
    <mergeCell ref="B6:B7"/>
    <mergeCell ref="C6:C7"/>
    <mergeCell ref="D6:H6"/>
    <mergeCell ref="G7:H7"/>
  </mergeCells>
  <printOptions/>
  <pageMargins left="0.92" right="0.87" top="0.94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G16">
      <selection activeCell="N1" sqref="N1:N3"/>
    </sheetView>
  </sheetViews>
  <sheetFormatPr defaultColWidth="9.140625" defaultRowHeight="12.75"/>
  <cols>
    <col min="1" max="1" width="4.7109375" style="1" customWidth="1"/>
    <col min="2" max="2" width="7.28125" style="1" customWidth="1"/>
    <col min="3" max="3" width="24.8515625" style="1" customWidth="1"/>
    <col min="4" max="4" width="11.00390625" style="1" customWidth="1"/>
    <col min="5" max="5" width="10.140625" style="1" customWidth="1"/>
    <col min="6" max="8" width="11.00390625" style="1" customWidth="1"/>
    <col min="9" max="10" width="9.7109375" style="1" customWidth="1"/>
    <col min="11" max="11" width="9.8515625" style="0" bestFit="1" customWidth="1"/>
    <col min="15" max="16" width="10.140625" style="0" bestFit="1" customWidth="1"/>
  </cols>
  <sheetData>
    <row r="1" spans="1:14" ht="15" customHeight="1">
      <c r="A1" s="90"/>
      <c r="B1" s="91"/>
      <c r="C1" s="91"/>
      <c r="D1" s="91"/>
      <c r="E1" s="91"/>
      <c r="F1" s="91"/>
      <c r="G1" s="91"/>
      <c r="H1" s="92"/>
      <c r="I1" s="93"/>
      <c r="J1" s="91"/>
      <c r="N1" s="4" t="s">
        <v>215</v>
      </c>
    </row>
    <row r="2" spans="1:14" ht="15" customHeight="1">
      <c r="A2" s="90"/>
      <c r="B2" s="91"/>
      <c r="C2" s="91"/>
      <c r="D2" s="91"/>
      <c r="E2" s="91"/>
      <c r="F2" s="91"/>
      <c r="G2" s="91"/>
      <c r="H2" s="91"/>
      <c r="I2" s="93"/>
      <c r="J2" s="91"/>
      <c r="N2" s="4" t="s">
        <v>213</v>
      </c>
    </row>
    <row r="3" spans="1:14" ht="15" customHeight="1">
      <c r="A3" s="90"/>
      <c r="B3" s="91"/>
      <c r="D3" s="91"/>
      <c r="E3" s="91"/>
      <c r="F3" s="94"/>
      <c r="G3" s="95"/>
      <c r="H3" s="91"/>
      <c r="I3" s="93"/>
      <c r="J3" s="91"/>
      <c r="N3" s="3" t="s">
        <v>12</v>
      </c>
    </row>
    <row r="4" spans="1:10" ht="18">
      <c r="A4" s="96" t="s">
        <v>91</v>
      </c>
      <c r="B4" s="97"/>
      <c r="C4" s="97"/>
      <c r="D4" s="97"/>
      <c r="E4" s="97"/>
      <c r="F4" s="97"/>
      <c r="I4" s="98"/>
      <c r="J4" s="99"/>
    </row>
    <row r="5" spans="1:14" s="103" customFormat="1" ht="20.25" customHeight="1">
      <c r="A5" s="236" t="s">
        <v>70</v>
      </c>
      <c r="B5" s="236" t="s">
        <v>86</v>
      </c>
      <c r="C5" s="236" t="s">
        <v>87</v>
      </c>
      <c r="D5" s="100"/>
      <c r="E5" s="101" t="s">
        <v>2</v>
      </c>
      <c r="F5" s="102"/>
      <c r="G5" s="236" t="s">
        <v>216</v>
      </c>
      <c r="H5" s="229" t="s">
        <v>69</v>
      </c>
      <c r="I5" s="230"/>
      <c r="J5" s="236" t="s">
        <v>92</v>
      </c>
      <c r="K5" s="234" t="s">
        <v>93</v>
      </c>
      <c r="L5" s="236" t="s">
        <v>94</v>
      </c>
      <c r="M5" s="236" t="s">
        <v>95</v>
      </c>
      <c r="N5" s="236" t="s">
        <v>96</v>
      </c>
    </row>
    <row r="6" spans="1:14" s="103" customFormat="1" ht="86.25" customHeight="1">
      <c r="A6" s="237"/>
      <c r="B6" s="237"/>
      <c r="C6" s="237"/>
      <c r="D6" s="104" t="s">
        <v>77</v>
      </c>
      <c r="E6" s="104" t="s">
        <v>78</v>
      </c>
      <c r="F6" s="104" t="s">
        <v>79</v>
      </c>
      <c r="G6" s="237"/>
      <c r="H6" s="105" t="s">
        <v>97</v>
      </c>
      <c r="I6" s="106" t="s">
        <v>98</v>
      </c>
      <c r="J6" s="237"/>
      <c r="K6" s="235"/>
      <c r="L6" s="237"/>
      <c r="M6" s="237"/>
      <c r="N6" s="237"/>
    </row>
    <row r="7" spans="1:14" s="103" customFormat="1" ht="7.5" customHeight="1">
      <c r="A7" s="107">
        <v>1</v>
      </c>
      <c r="B7" s="107">
        <v>2</v>
      </c>
      <c r="C7" s="107">
        <v>3</v>
      </c>
      <c r="D7" s="108"/>
      <c r="E7" s="109">
        <v>4</v>
      </c>
      <c r="F7" s="110"/>
      <c r="G7" s="107">
        <v>5</v>
      </c>
      <c r="H7" s="107">
        <v>6</v>
      </c>
      <c r="I7" s="107">
        <v>7</v>
      </c>
      <c r="J7" s="107">
        <v>8</v>
      </c>
      <c r="K7" s="107">
        <v>9</v>
      </c>
      <c r="L7" s="107">
        <v>10</v>
      </c>
      <c r="M7" s="107">
        <v>11</v>
      </c>
      <c r="N7" s="107">
        <v>12</v>
      </c>
    </row>
    <row r="8" spans="1:16" s="63" customFormat="1" ht="18" customHeight="1">
      <c r="A8" s="72" t="s">
        <v>129</v>
      </c>
      <c r="B8" s="82"/>
      <c r="C8" s="83" t="s">
        <v>130</v>
      </c>
      <c r="D8" s="111">
        <v>14633856</v>
      </c>
      <c r="E8" s="111">
        <f>SUM(E9)</f>
        <v>76000</v>
      </c>
      <c r="F8" s="111">
        <f aca="true" t="shared" si="0" ref="F8:F20">SUM(D8:E8)</f>
        <v>14709856</v>
      </c>
      <c r="G8" s="111">
        <f aca="true" t="shared" si="1" ref="G8:G20">SUM(H8:I8)</f>
        <v>13263756</v>
      </c>
      <c r="H8" s="111">
        <v>10638538</v>
      </c>
      <c r="I8" s="111">
        <v>2625218</v>
      </c>
      <c r="J8" s="111">
        <v>1393200</v>
      </c>
      <c r="K8" s="111">
        <v>19900</v>
      </c>
      <c r="L8" s="111">
        <v>33000</v>
      </c>
      <c r="M8" s="111">
        <v>0</v>
      </c>
      <c r="N8" s="111">
        <v>0</v>
      </c>
      <c r="P8" s="84"/>
    </row>
    <row r="9" spans="1:14" s="8" customFormat="1" ht="18" customHeight="1">
      <c r="A9" s="64"/>
      <c r="B9" s="85" t="s">
        <v>183</v>
      </c>
      <c r="C9" s="69" t="s">
        <v>184</v>
      </c>
      <c r="D9" s="112">
        <v>827438</v>
      </c>
      <c r="E9" s="112">
        <f>SUM(G9,J9:N9)</f>
        <v>76000</v>
      </c>
      <c r="F9" s="112">
        <f t="shared" si="0"/>
        <v>903438</v>
      </c>
      <c r="G9" s="112">
        <f t="shared" si="1"/>
        <v>76000</v>
      </c>
      <c r="H9" s="112">
        <v>0</v>
      </c>
      <c r="I9" s="112">
        <v>76000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</row>
    <row r="10" spans="1:14" s="63" customFormat="1" ht="18" customHeight="1">
      <c r="A10" s="72" t="s">
        <v>82</v>
      </c>
      <c r="B10" s="82"/>
      <c r="C10" s="83" t="s">
        <v>83</v>
      </c>
      <c r="D10" s="111">
        <v>7017945</v>
      </c>
      <c r="E10" s="111">
        <f>SUM(E11:E17)</f>
        <v>129000</v>
      </c>
      <c r="F10" s="111">
        <f t="shared" si="0"/>
        <v>7146945</v>
      </c>
      <c r="G10" s="111">
        <f t="shared" si="1"/>
        <v>1694260</v>
      </c>
      <c r="H10" s="111">
        <v>1020244</v>
      </c>
      <c r="I10" s="111">
        <v>674016</v>
      </c>
      <c r="J10" s="111">
        <v>0</v>
      </c>
      <c r="K10" s="111">
        <v>5452685</v>
      </c>
      <c r="L10" s="111">
        <v>0</v>
      </c>
      <c r="M10" s="111">
        <v>0</v>
      </c>
      <c r="N10" s="111">
        <v>0</v>
      </c>
    </row>
    <row r="11" spans="1:14" s="8" customFormat="1" ht="18" customHeight="1">
      <c r="A11" s="64"/>
      <c r="B11" s="85" t="s">
        <v>206</v>
      </c>
      <c r="C11" s="210" t="s">
        <v>207</v>
      </c>
      <c r="D11" s="112">
        <v>165000</v>
      </c>
      <c r="E11" s="112">
        <f aca="true" t="shared" si="2" ref="E11:E17">SUM(G11,J11:N11)</f>
        <v>19800</v>
      </c>
      <c r="F11" s="112">
        <f>SUM(D11:E11)</f>
        <v>184800</v>
      </c>
      <c r="G11" s="112">
        <f>SUM(H11:I11)</f>
        <v>19800</v>
      </c>
      <c r="H11" s="112">
        <v>0</v>
      </c>
      <c r="I11" s="112">
        <v>19800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</row>
    <row r="12" spans="1:14" s="8" customFormat="1" ht="76.5">
      <c r="A12" s="64"/>
      <c r="B12" s="85" t="s">
        <v>208</v>
      </c>
      <c r="C12" s="69" t="s">
        <v>209</v>
      </c>
      <c r="D12" s="112">
        <v>3385414</v>
      </c>
      <c r="E12" s="112">
        <f t="shared" si="2"/>
        <v>0</v>
      </c>
      <c r="F12" s="112">
        <f>SUM(D12:E12)</f>
        <v>3385414</v>
      </c>
      <c r="G12" s="112">
        <f>SUM(H12:I12)</f>
        <v>-12485</v>
      </c>
      <c r="H12" s="112">
        <v>-4000</v>
      </c>
      <c r="I12" s="112">
        <v>-8485</v>
      </c>
      <c r="J12" s="112">
        <v>0</v>
      </c>
      <c r="K12" s="112">
        <v>12485</v>
      </c>
      <c r="L12" s="112">
        <v>0</v>
      </c>
      <c r="M12" s="112">
        <v>0</v>
      </c>
      <c r="N12" s="112">
        <v>0</v>
      </c>
    </row>
    <row r="13" spans="1:14" s="8" customFormat="1" ht="18" customHeight="1">
      <c r="A13" s="64"/>
      <c r="B13" s="85" t="s">
        <v>142</v>
      </c>
      <c r="C13" s="69" t="s">
        <v>143</v>
      </c>
      <c r="D13" s="112">
        <v>587500</v>
      </c>
      <c r="E13" s="112">
        <f t="shared" si="2"/>
        <v>81000</v>
      </c>
      <c r="F13" s="112">
        <f t="shared" si="0"/>
        <v>668500</v>
      </c>
      <c r="G13" s="112">
        <f t="shared" si="1"/>
        <v>0</v>
      </c>
      <c r="H13" s="112">
        <v>0</v>
      </c>
      <c r="I13" s="112">
        <v>0</v>
      </c>
      <c r="J13" s="112">
        <v>0</v>
      </c>
      <c r="K13" s="112">
        <v>81000</v>
      </c>
      <c r="L13" s="112">
        <v>0</v>
      </c>
      <c r="M13" s="112">
        <v>0</v>
      </c>
      <c r="N13" s="112">
        <v>0</v>
      </c>
    </row>
    <row r="14" spans="1:14" s="8" customFormat="1" ht="18" customHeight="1">
      <c r="A14" s="64"/>
      <c r="B14" s="85" t="s">
        <v>201</v>
      </c>
      <c r="C14" s="69" t="s">
        <v>202</v>
      </c>
      <c r="D14" s="112">
        <v>420000</v>
      </c>
      <c r="E14" s="112">
        <f t="shared" si="2"/>
        <v>48000</v>
      </c>
      <c r="F14" s="112">
        <f>SUM(D14:E14)</f>
        <v>468000</v>
      </c>
      <c r="G14" s="112">
        <f>SUM(H14:I14)</f>
        <v>0</v>
      </c>
      <c r="H14" s="112">
        <v>0</v>
      </c>
      <c r="I14" s="112">
        <v>0</v>
      </c>
      <c r="J14" s="112">
        <v>0</v>
      </c>
      <c r="K14" s="112">
        <v>48000</v>
      </c>
      <c r="L14" s="112">
        <v>0</v>
      </c>
      <c r="M14" s="112">
        <v>0</v>
      </c>
      <c r="N14" s="112">
        <v>0</v>
      </c>
    </row>
    <row r="15" spans="1:14" s="8" customFormat="1" ht="18" customHeight="1">
      <c r="A15" s="64"/>
      <c r="B15" s="85" t="s">
        <v>203</v>
      </c>
      <c r="C15" s="69" t="s">
        <v>204</v>
      </c>
      <c r="D15" s="112">
        <v>920580</v>
      </c>
      <c r="E15" s="112">
        <f t="shared" si="2"/>
        <v>17500</v>
      </c>
      <c r="F15" s="112">
        <f>SUM(D15:E15)</f>
        <v>938080</v>
      </c>
      <c r="G15" s="112">
        <f>SUM(H15:I15)</f>
        <v>17500</v>
      </c>
      <c r="H15" s="112">
        <v>15500</v>
      </c>
      <c r="I15" s="112">
        <v>2000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</row>
    <row r="16" spans="1:14" s="8" customFormat="1" ht="38.25">
      <c r="A16" s="64"/>
      <c r="B16" s="85" t="s">
        <v>210</v>
      </c>
      <c r="C16" s="207" t="s">
        <v>211</v>
      </c>
      <c r="D16" s="112">
        <v>328151</v>
      </c>
      <c r="E16" s="112">
        <f t="shared" si="2"/>
        <v>-19800</v>
      </c>
      <c r="F16" s="112">
        <f>SUM(D16:E16)</f>
        <v>308351</v>
      </c>
      <c r="G16" s="112">
        <f>SUM(H16:I16)</f>
        <v>-19800</v>
      </c>
      <c r="H16" s="112">
        <v>0</v>
      </c>
      <c r="I16" s="112">
        <v>-19800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</row>
    <row r="17" spans="1:14" s="8" customFormat="1" ht="18" customHeight="1">
      <c r="A17" s="64"/>
      <c r="B17" s="85" t="s">
        <v>205</v>
      </c>
      <c r="C17" s="69" t="s">
        <v>131</v>
      </c>
      <c r="D17" s="112">
        <v>737100</v>
      </c>
      <c r="E17" s="112">
        <f t="shared" si="2"/>
        <v>-17500</v>
      </c>
      <c r="F17" s="112">
        <f>SUM(D17:E17)</f>
        <v>719600</v>
      </c>
      <c r="G17" s="112">
        <f>SUM(H17:I17)</f>
        <v>0</v>
      </c>
      <c r="H17" s="112">
        <v>0</v>
      </c>
      <c r="I17" s="112">
        <v>0</v>
      </c>
      <c r="J17" s="112">
        <v>0</v>
      </c>
      <c r="K17" s="112">
        <v>-17500</v>
      </c>
      <c r="L17" s="112">
        <v>0</v>
      </c>
      <c r="M17" s="112">
        <v>0</v>
      </c>
      <c r="N17" s="112">
        <v>0</v>
      </c>
    </row>
    <row r="18" spans="1:14" s="63" customFormat="1" ht="38.25">
      <c r="A18" s="72" t="s">
        <v>179</v>
      </c>
      <c r="B18" s="82"/>
      <c r="C18" s="159" t="s">
        <v>180</v>
      </c>
      <c r="D18" s="111">
        <v>1907000</v>
      </c>
      <c r="E18" s="111">
        <f>SUM(E19:E19)</f>
        <v>-81000</v>
      </c>
      <c r="F18" s="111">
        <f t="shared" si="0"/>
        <v>1826000</v>
      </c>
      <c r="G18" s="111">
        <f t="shared" si="1"/>
        <v>219000</v>
      </c>
      <c r="H18" s="111">
        <v>7800</v>
      </c>
      <c r="I18" s="111">
        <v>211200</v>
      </c>
      <c r="J18" s="111">
        <v>1607000</v>
      </c>
      <c r="K18" s="111">
        <v>0</v>
      </c>
      <c r="L18" s="111">
        <v>0</v>
      </c>
      <c r="M18" s="111">
        <v>0</v>
      </c>
      <c r="N18" s="111">
        <v>0</v>
      </c>
    </row>
    <row r="19" spans="1:14" s="8" customFormat="1" ht="18" customHeight="1">
      <c r="A19" s="64"/>
      <c r="B19" s="85" t="s">
        <v>181</v>
      </c>
      <c r="C19" s="69" t="s">
        <v>131</v>
      </c>
      <c r="D19" s="112">
        <v>300000</v>
      </c>
      <c r="E19" s="112">
        <f>SUM(G19,J19:N19)</f>
        <v>-81000</v>
      </c>
      <c r="F19" s="112">
        <f t="shared" si="0"/>
        <v>219000</v>
      </c>
      <c r="G19" s="112">
        <f t="shared" si="1"/>
        <v>-81000</v>
      </c>
      <c r="H19" s="112">
        <v>0</v>
      </c>
      <c r="I19" s="112">
        <v>-81000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</row>
    <row r="20" spans="1:15" s="114" customFormat="1" ht="18" customHeight="1">
      <c r="A20" s="231" t="s">
        <v>99</v>
      </c>
      <c r="B20" s="232"/>
      <c r="C20" s="233"/>
      <c r="D20" s="111">
        <v>35161770</v>
      </c>
      <c r="E20" s="111">
        <f>SUM(E10,E8,E18,)</f>
        <v>124000</v>
      </c>
      <c r="F20" s="111">
        <f t="shared" si="0"/>
        <v>35285770</v>
      </c>
      <c r="G20" s="111">
        <f t="shared" si="1"/>
        <v>24087773</v>
      </c>
      <c r="H20" s="111">
        <v>16753890</v>
      </c>
      <c r="I20" s="111">
        <v>7333883</v>
      </c>
      <c r="J20" s="111">
        <v>4085900</v>
      </c>
      <c r="K20" s="111">
        <v>6120136</v>
      </c>
      <c r="L20" s="111">
        <v>193461</v>
      </c>
      <c r="M20" s="111">
        <v>32200</v>
      </c>
      <c r="N20" s="111">
        <v>766300</v>
      </c>
      <c r="O20" s="113"/>
    </row>
    <row r="21" spans="4:12" ht="15.75">
      <c r="D21" s="2"/>
      <c r="E21" s="2"/>
      <c r="F21" s="2"/>
      <c r="G21" s="2"/>
      <c r="H21" s="2"/>
      <c r="L21" s="76" t="s">
        <v>0</v>
      </c>
    </row>
    <row r="22" spans="6:14" ht="12.75">
      <c r="F22" s="2"/>
      <c r="G22" s="2"/>
      <c r="H22" s="2"/>
      <c r="I22" s="2"/>
      <c r="J22" s="2"/>
      <c r="K22" s="2"/>
      <c r="L22" s="2"/>
      <c r="M22" s="2"/>
      <c r="N22" s="2"/>
    </row>
    <row r="23" ht="15.75">
      <c r="L23" s="76" t="s">
        <v>1</v>
      </c>
    </row>
    <row r="25" spans="7:9" ht="12.75">
      <c r="G25" s="2"/>
      <c r="I25" s="2"/>
    </row>
    <row r="26" ht="12.75">
      <c r="G26" s="2"/>
    </row>
    <row r="27" ht="12.75">
      <c r="G27" s="2"/>
    </row>
  </sheetData>
  <sheetProtection/>
  <mergeCells count="11">
    <mergeCell ref="N5:N6"/>
    <mergeCell ref="A5:A6"/>
    <mergeCell ref="G5:G6"/>
    <mergeCell ref="L5:L6"/>
    <mergeCell ref="M5:M6"/>
    <mergeCell ref="H5:I5"/>
    <mergeCell ref="A20:C20"/>
    <mergeCell ref="K5:K6"/>
    <mergeCell ref="B5:B6"/>
    <mergeCell ref="C5:C6"/>
    <mergeCell ref="J5:J6"/>
  </mergeCells>
  <printOptions/>
  <pageMargins left="0.16" right="0.17" top="0.42" bottom="0.35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6" customWidth="1"/>
    <col min="2" max="2" width="7.28125" style="6" customWidth="1"/>
    <col min="3" max="3" width="25.00390625" style="12" customWidth="1"/>
    <col min="4" max="7" width="11.57421875" style="12" customWidth="1"/>
    <col min="8" max="8" width="13.7109375" style="12" customWidth="1"/>
    <col min="9" max="9" width="11.7109375" style="12" customWidth="1"/>
    <col min="10" max="11" width="11.7109375" style="115" customWidth="1"/>
    <col min="12" max="16384" width="9.140625" style="115" customWidth="1"/>
  </cols>
  <sheetData>
    <row r="1" spans="1:11" ht="18">
      <c r="A1" s="143"/>
      <c r="B1" s="143"/>
      <c r="C1" s="143"/>
      <c r="D1" s="211"/>
      <c r="E1" s="211"/>
      <c r="F1" s="211"/>
      <c r="J1" s="144"/>
      <c r="K1" s="3" t="s">
        <v>217</v>
      </c>
    </row>
    <row r="2" spans="1:11" ht="16.5" customHeight="1">
      <c r="A2" s="143"/>
      <c r="B2" s="143"/>
      <c r="C2" s="143"/>
      <c r="D2" s="143"/>
      <c r="E2" s="143"/>
      <c r="F2" s="143"/>
      <c r="G2" s="143"/>
      <c r="J2" s="212"/>
      <c r="K2" s="3" t="s">
        <v>220</v>
      </c>
    </row>
    <row r="3" spans="1:11" ht="16.5" customHeight="1">
      <c r="A3" s="143"/>
      <c r="B3" s="143"/>
      <c r="C3" s="143"/>
      <c r="D3" s="143"/>
      <c r="E3" s="143"/>
      <c r="F3" s="143"/>
      <c r="G3" s="143"/>
      <c r="J3" s="212"/>
      <c r="K3" s="3" t="s">
        <v>12</v>
      </c>
    </row>
    <row r="4" spans="1:10" ht="16.5" customHeight="1">
      <c r="A4" s="143"/>
      <c r="B4" s="143"/>
      <c r="C4" s="143"/>
      <c r="D4" s="143"/>
      <c r="E4" s="143"/>
      <c r="F4" s="143"/>
      <c r="G4" s="143"/>
      <c r="J4" s="212"/>
    </row>
    <row r="5" spans="1:11" ht="18">
      <c r="A5" s="145" t="s">
        <v>135</v>
      </c>
      <c r="B5" s="97"/>
      <c r="C5" s="97"/>
      <c r="G5" s="91"/>
      <c r="H5" s="91"/>
      <c r="I5" s="91"/>
      <c r="J5" s="91"/>
      <c r="K5" s="91"/>
    </row>
    <row r="6" spans="1:11" ht="12" customHeight="1">
      <c r="A6" s="97"/>
      <c r="B6" s="97"/>
      <c r="C6" s="97"/>
      <c r="D6" s="90"/>
      <c r="E6" s="90"/>
      <c r="F6" s="90"/>
      <c r="G6" s="91"/>
      <c r="H6" s="91"/>
      <c r="I6" s="91"/>
      <c r="J6" s="91"/>
      <c r="K6" s="91"/>
    </row>
    <row r="7" spans="1:11" ht="20.25" customHeight="1">
      <c r="A7" s="236" t="s">
        <v>70</v>
      </c>
      <c r="B7" s="236" t="s">
        <v>86</v>
      </c>
      <c r="C7" s="236" t="s">
        <v>87</v>
      </c>
      <c r="D7" s="100"/>
      <c r="E7" s="101" t="s">
        <v>2</v>
      </c>
      <c r="F7" s="102"/>
      <c r="G7" s="236" t="s">
        <v>136</v>
      </c>
      <c r="H7" s="100" t="s">
        <v>137</v>
      </c>
      <c r="I7" s="236" t="s">
        <v>138</v>
      </c>
      <c r="J7" s="236" t="s">
        <v>139</v>
      </c>
      <c r="K7" s="236" t="s">
        <v>140</v>
      </c>
    </row>
    <row r="8" spans="1:11" ht="69" customHeight="1">
      <c r="A8" s="237"/>
      <c r="B8" s="237"/>
      <c r="C8" s="237"/>
      <c r="D8" s="104" t="s">
        <v>77</v>
      </c>
      <c r="E8" s="104" t="s">
        <v>78</v>
      </c>
      <c r="F8" s="104" t="s">
        <v>79</v>
      </c>
      <c r="G8" s="237"/>
      <c r="H8" s="146" t="s">
        <v>141</v>
      </c>
      <c r="I8" s="237"/>
      <c r="J8" s="237"/>
      <c r="K8" s="237"/>
    </row>
    <row r="9" spans="1:11" ht="10.5" customHeight="1">
      <c r="A9" s="107">
        <v>1</v>
      </c>
      <c r="B9" s="107">
        <v>2</v>
      </c>
      <c r="C9" s="107">
        <v>3</v>
      </c>
      <c r="D9" s="107">
        <v>4</v>
      </c>
      <c r="E9" s="107"/>
      <c r="F9" s="107"/>
      <c r="G9" s="107">
        <v>5</v>
      </c>
      <c r="H9" s="107">
        <v>6</v>
      </c>
      <c r="I9" s="107">
        <v>7</v>
      </c>
      <c r="J9" s="107">
        <v>8</v>
      </c>
      <c r="K9" s="107">
        <v>8</v>
      </c>
    </row>
    <row r="10" spans="1:11" s="63" customFormat="1" ht="25.5" customHeight="1">
      <c r="A10" s="165" t="s">
        <v>175</v>
      </c>
      <c r="B10" s="82"/>
      <c r="C10" s="83" t="s">
        <v>176</v>
      </c>
      <c r="D10" s="111">
        <v>1397000</v>
      </c>
      <c r="E10" s="111">
        <f>SUM(E11)</f>
        <v>2380501</v>
      </c>
      <c r="F10" s="111">
        <f>SUM(D10:E10)</f>
        <v>3777501</v>
      </c>
      <c r="G10" s="111">
        <v>3777501</v>
      </c>
      <c r="H10" s="111">
        <v>2380501</v>
      </c>
      <c r="I10" s="111">
        <v>0</v>
      </c>
      <c r="J10" s="111">
        <v>0</v>
      </c>
      <c r="K10" s="111">
        <v>0</v>
      </c>
    </row>
    <row r="11" spans="1:11" s="8" customFormat="1" ht="25.5" customHeight="1">
      <c r="A11" s="213"/>
      <c r="B11" s="214" t="s">
        <v>178</v>
      </c>
      <c r="C11" s="215" t="s">
        <v>131</v>
      </c>
      <c r="D11" s="112">
        <v>700000</v>
      </c>
      <c r="E11" s="112">
        <f>SUM(G11)</f>
        <v>2380501</v>
      </c>
      <c r="F11" s="112">
        <f>SUM(D11:E11)</f>
        <v>3080501</v>
      </c>
      <c r="G11" s="112">
        <v>2380501</v>
      </c>
      <c r="H11" s="112">
        <v>2380501</v>
      </c>
      <c r="I11" s="112">
        <v>0</v>
      </c>
      <c r="J11" s="112">
        <v>0</v>
      </c>
      <c r="K11" s="112">
        <v>0</v>
      </c>
    </row>
    <row r="12" spans="1:11" s="114" customFormat="1" ht="18" customHeight="1">
      <c r="A12" s="231" t="s">
        <v>99</v>
      </c>
      <c r="B12" s="232"/>
      <c r="C12" s="233"/>
      <c r="D12" s="111">
        <v>12609963</v>
      </c>
      <c r="E12" s="111">
        <f>SUM(E10)</f>
        <v>2380501</v>
      </c>
      <c r="F12" s="111">
        <f>SUM(D12:E12)</f>
        <v>14990464</v>
      </c>
      <c r="G12" s="111">
        <v>14952837</v>
      </c>
      <c r="H12" s="111">
        <v>2380501</v>
      </c>
      <c r="I12" s="111">
        <v>0</v>
      </c>
      <c r="J12" s="111">
        <v>0</v>
      </c>
      <c r="K12" s="111">
        <v>37627</v>
      </c>
    </row>
    <row r="13" ht="12.75">
      <c r="G13" s="16"/>
    </row>
    <row r="14" spans="6:10" ht="15.75">
      <c r="F14" s="16"/>
      <c r="G14" s="16"/>
      <c r="J14" s="76" t="s">
        <v>0</v>
      </c>
    </row>
    <row r="15" spans="6:10" ht="15.75">
      <c r="F15" s="16"/>
      <c r="J15" s="76"/>
    </row>
    <row r="16" ht="15.75">
      <c r="J16" s="76" t="s">
        <v>1</v>
      </c>
    </row>
  </sheetData>
  <sheetProtection/>
  <mergeCells count="8">
    <mergeCell ref="K7:K8"/>
    <mergeCell ref="A12:C12"/>
    <mergeCell ref="A7:A8"/>
    <mergeCell ref="B7:B8"/>
    <mergeCell ref="C7:C8"/>
    <mergeCell ref="G7:G8"/>
    <mergeCell ref="I7:I8"/>
    <mergeCell ref="J7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22">
      <selection activeCell="A22" sqref="A1:IV16384"/>
    </sheetView>
  </sheetViews>
  <sheetFormatPr defaultColWidth="9.140625" defaultRowHeight="12.75"/>
  <cols>
    <col min="1" max="1" width="3.57421875" style="12" customWidth="1"/>
    <col min="2" max="2" width="3.7109375" style="12" customWidth="1"/>
    <col min="3" max="3" width="6.140625" style="12" customWidth="1"/>
    <col min="4" max="4" width="24.421875" style="12" customWidth="1"/>
    <col min="5" max="5" width="9.28125" style="12" customWidth="1"/>
    <col min="6" max="6" width="11.140625" style="12" customWidth="1"/>
    <col min="7" max="9" width="10.140625" style="12" customWidth="1"/>
    <col min="10" max="10" width="7.421875" style="12" customWidth="1"/>
    <col min="11" max="11" width="11.57421875" style="12" customWidth="1"/>
    <col min="12" max="12" width="9.7109375" style="12" customWidth="1"/>
    <col min="13" max="15" width="10.00390625" style="12" customWidth="1"/>
    <col min="16" max="16384" width="9.140625" style="12" customWidth="1"/>
  </cols>
  <sheetData>
    <row r="1" spans="4:15" ht="15" customHeight="1">
      <c r="D1" s="216"/>
      <c r="N1" s="3"/>
      <c r="O1" s="3" t="s">
        <v>218</v>
      </c>
    </row>
    <row r="2" spans="14:15" ht="15" customHeight="1">
      <c r="N2" s="3"/>
      <c r="O2" s="3" t="s">
        <v>220</v>
      </c>
    </row>
    <row r="3" spans="14:15" ht="15" customHeight="1">
      <c r="N3" s="3"/>
      <c r="O3" s="3" t="s">
        <v>12</v>
      </c>
    </row>
    <row r="4" spans="14:15" ht="9.75" customHeight="1">
      <c r="N4" s="3"/>
      <c r="O4" s="3"/>
    </row>
    <row r="5" spans="1:14" ht="18">
      <c r="A5" s="260" t="s">
        <v>29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</row>
    <row r="6" spans="1:15" ht="10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5" customFormat="1" ht="19.5" customHeight="1">
      <c r="A7" s="261" t="s">
        <v>3</v>
      </c>
      <c r="B7" s="261" t="s">
        <v>30</v>
      </c>
      <c r="C7" s="261" t="s">
        <v>14</v>
      </c>
      <c r="D7" s="243" t="s">
        <v>31</v>
      </c>
      <c r="E7" s="238" t="s">
        <v>32</v>
      </c>
      <c r="F7" s="243" t="s">
        <v>15</v>
      </c>
      <c r="G7" s="238" t="s">
        <v>33</v>
      </c>
      <c r="H7" s="240" t="s">
        <v>16</v>
      </c>
      <c r="I7" s="241"/>
      <c r="J7" s="241"/>
      <c r="K7" s="241"/>
      <c r="L7" s="241"/>
      <c r="M7" s="241"/>
      <c r="N7" s="241"/>
      <c r="O7" s="242"/>
    </row>
    <row r="8" spans="1:15" s="5" customFormat="1" ht="19.5" customHeight="1">
      <c r="A8" s="261"/>
      <c r="B8" s="261"/>
      <c r="C8" s="261"/>
      <c r="D8" s="243"/>
      <c r="E8" s="262"/>
      <c r="F8" s="243"/>
      <c r="G8" s="262"/>
      <c r="H8" s="243" t="s">
        <v>34</v>
      </c>
      <c r="I8" s="243" t="s">
        <v>17</v>
      </c>
      <c r="J8" s="243"/>
      <c r="K8" s="243"/>
      <c r="L8" s="243"/>
      <c r="M8" s="238" t="s">
        <v>192</v>
      </c>
      <c r="N8" s="238" t="s">
        <v>193</v>
      </c>
      <c r="O8" s="238" t="s">
        <v>194</v>
      </c>
    </row>
    <row r="9" spans="1:15" s="5" customFormat="1" ht="29.25" customHeight="1">
      <c r="A9" s="261"/>
      <c r="B9" s="261"/>
      <c r="C9" s="261"/>
      <c r="D9" s="243"/>
      <c r="E9" s="262"/>
      <c r="F9" s="243"/>
      <c r="G9" s="262"/>
      <c r="H9" s="243"/>
      <c r="I9" s="243" t="s">
        <v>18</v>
      </c>
      <c r="J9" s="244" t="s">
        <v>35</v>
      </c>
      <c r="K9" s="245" t="s">
        <v>36</v>
      </c>
      <c r="L9" s="245" t="s">
        <v>37</v>
      </c>
      <c r="M9" s="239"/>
      <c r="N9" s="239"/>
      <c r="O9" s="239"/>
    </row>
    <row r="10" spans="1:15" s="5" customFormat="1" ht="19.5" customHeight="1">
      <c r="A10" s="261"/>
      <c r="B10" s="261"/>
      <c r="C10" s="261"/>
      <c r="D10" s="243"/>
      <c r="E10" s="262"/>
      <c r="F10" s="243"/>
      <c r="G10" s="262"/>
      <c r="H10" s="243"/>
      <c r="I10" s="243"/>
      <c r="J10" s="244"/>
      <c r="K10" s="245"/>
      <c r="L10" s="245"/>
      <c r="M10" s="204" t="s">
        <v>190</v>
      </c>
      <c r="N10" s="204" t="s">
        <v>190</v>
      </c>
      <c r="O10" s="204" t="s">
        <v>190</v>
      </c>
    </row>
    <row r="11" spans="1:15" s="5" customFormat="1" ht="19.5" customHeight="1">
      <c r="A11" s="261"/>
      <c r="B11" s="261"/>
      <c r="C11" s="261"/>
      <c r="D11" s="243"/>
      <c r="E11" s="239"/>
      <c r="F11" s="243"/>
      <c r="G11" s="239"/>
      <c r="H11" s="243"/>
      <c r="I11" s="243"/>
      <c r="J11" s="244"/>
      <c r="K11" s="245"/>
      <c r="L11" s="245"/>
      <c r="M11" s="205" t="s">
        <v>191</v>
      </c>
      <c r="N11" s="205" t="s">
        <v>191</v>
      </c>
      <c r="O11" s="205" t="s">
        <v>191</v>
      </c>
    </row>
    <row r="12" spans="1:15" ht="7.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</row>
    <row r="13" spans="1:15" s="8" customFormat="1" ht="44.25" customHeight="1">
      <c r="A13" s="13" t="s">
        <v>4</v>
      </c>
      <c r="B13" s="13">
        <v>700</v>
      </c>
      <c r="C13" s="13">
        <v>70095</v>
      </c>
      <c r="D13" s="14" t="s">
        <v>38</v>
      </c>
      <c r="E13" s="13" t="s">
        <v>39</v>
      </c>
      <c r="F13" s="7">
        <v>1362591</v>
      </c>
      <c r="G13" s="7">
        <v>51591</v>
      </c>
      <c r="H13" s="7">
        <v>200000</v>
      </c>
      <c r="I13" s="7">
        <v>200000</v>
      </c>
      <c r="J13" s="7">
        <v>0</v>
      </c>
      <c r="K13" s="14" t="s">
        <v>19</v>
      </c>
      <c r="L13" s="7">
        <v>0</v>
      </c>
      <c r="M13" s="7">
        <v>1111000</v>
      </c>
      <c r="N13" s="7">
        <v>0</v>
      </c>
      <c r="O13" s="7">
        <v>0</v>
      </c>
    </row>
    <row r="14" spans="1:15" s="8" customFormat="1" ht="44.25" customHeight="1">
      <c r="A14" s="13" t="s">
        <v>5</v>
      </c>
      <c r="B14" s="13">
        <v>700</v>
      </c>
      <c r="C14" s="13">
        <v>70095</v>
      </c>
      <c r="D14" s="14" t="s">
        <v>40</v>
      </c>
      <c r="E14" s="13" t="s">
        <v>41</v>
      </c>
      <c r="F14" s="7">
        <v>1768328</v>
      </c>
      <c r="G14" s="7">
        <v>0</v>
      </c>
      <c r="H14" s="7">
        <v>50000</v>
      </c>
      <c r="I14" s="7">
        <v>50000</v>
      </c>
      <c r="J14" s="7">
        <v>0</v>
      </c>
      <c r="K14" s="14" t="s">
        <v>19</v>
      </c>
      <c r="L14" s="7">
        <v>0</v>
      </c>
      <c r="M14" s="7">
        <v>1718328</v>
      </c>
      <c r="N14" s="7">
        <v>0</v>
      </c>
      <c r="O14" s="7">
        <v>0</v>
      </c>
    </row>
    <row r="15" spans="1:15" s="8" customFormat="1" ht="44.25" customHeight="1">
      <c r="A15" s="13" t="s">
        <v>6</v>
      </c>
      <c r="B15" s="13">
        <v>700</v>
      </c>
      <c r="C15" s="13">
        <v>70095</v>
      </c>
      <c r="D15" s="14" t="s">
        <v>42</v>
      </c>
      <c r="E15" s="13" t="s">
        <v>39</v>
      </c>
      <c r="F15" s="7">
        <v>3439000</v>
      </c>
      <c r="G15" s="7">
        <v>177000</v>
      </c>
      <c r="H15" s="7">
        <v>958000</v>
      </c>
      <c r="I15" s="7">
        <v>258000</v>
      </c>
      <c r="J15" s="7">
        <v>0</v>
      </c>
      <c r="K15" s="14" t="s">
        <v>43</v>
      </c>
      <c r="L15" s="7">
        <v>0</v>
      </c>
      <c r="M15" s="7">
        <v>2304000</v>
      </c>
      <c r="N15" s="7">
        <v>0</v>
      </c>
      <c r="O15" s="7">
        <v>0</v>
      </c>
    </row>
    <row r="16" spans="1:15" s="8" customFormat="1" ht="43.5" customHeight="1">
      <c r="A16" s="13" t="s">
        <v>7</v>
      </c>
      <c r="B16" s="13">
        <v>700</v>
      </c>
      <c r="C16" s="13">
        <v>70095</v>
      </c>
      <c r="D16" s="166" t="s">
        <v>44</v>
      </c>
      <c r="E16" s="166" t="s">
        <v>45</v>
      </c>
      <c r="F16" s="7">
        <v>9166938</v>
      </c>
      <c r="G16" s="7">
        <v>3910395</v>
      </c>
      <c r="H16" s="7">
        <v>5256543</v>
      </c>
      <c r="I16" s="7">
        <v>3986071</v>
      </c>
      <c r="J16" s="7">
        <v>0</v>
      </c>
      <c r="K16" s="14" t="s">
        <v>46</v>
      </c>
      <c r="L16" s="7">
        <v>0</v>
      </c>
      <c r="M16" s="7">
        <v>0</v>
      </c>
      <c r="N16" s="167">
        <v>0</v>
      </c>
      <c r="O16" s="167">
        <v>0</v>
      </c>
    </row>
    <row r="17" spans="1:15" s="8" customFormat="1" ht="44.25" customHeight="1">
      <c r="A17" s="13" t="s">
        <v>8</v>
      </c>
      <c r="B17" s="13">
        <v>801</v>
      </c>
      <c r="C17" s="13">
        <v>80101</v>
      </c>
      <c r="D17" s="14" t="s">
        <v>47</v>
      </c>
      <c r="E17" s="14" t="s">
        <v>41</v>
      </c>
      <c r="F17" s="7">
        <v>144914</v>
      </c>
      <c r="G17" s="7">
        <v>79914</v>
      </c>
      <c r="H17" s="7">
        <v>65000</v>
      </c>
      <c r="I17" s="7">
        <v>65000</v>
      </c>
      <c r="J17" s="7">
        <v>0</v>
      </c>
      <c r="K17" s="15" t="s">
        <v>19</v>
      </c>
      <c r="L17" s="7">
        <v>0</v>
      </c>
      <c r="M17" s="7">
        <v>0</v>
      </c>
      <c r="N17" s="167">
        <v>0</v>
      </c>
      <c r="O17" s="167">
        <v>0</v>
      </c>
    </row>
    <row r="18" spans="1:15" s="8" customFormat="1" ht="37.5" customHeight="1">
      <c r="A18" s="13" t="s">
        <v>9</v>
      </c>
      <c r="B18" s="13">
        <v>801</v>
      </c>
      <c r="C18" s="13">
        <v>80104</v>
      </c>
      <c r="D18" s="14" t="s">
        <v>48</v>
      </c>
      <c r="E18" s="14" t="s">
        <v>45</v>
      </c>
      <c r="F18" s="7">
        <v>3675000</v>
      </c>
      <c r="G18" s="7">
        <v>2520000</v>
      </c>
      <c r="H18" s="7">
        <v>1155000</v>
      </c>
      <c r="I18" s="7">
        <v>1155000</v>
      </c>
      <c r="J18" s="7">
        <v>0</v>
      </c>
      <c r="K18" s="15" t="s">
        <v>19</v>
      </c>
      <c r="L18" s="7">
        <v>0</v>
      </c>
      <c r="M18" s="7">
        <v>0</v>
      </c>
      <c r="N18" s="167">
        <v>0</v>
      </c>
      <c r="O18" s="167">
        <v>0</v>
      </c>
    </row>
    <row r="19" spans="1:15" s="8" customFormat="1" ht="56.25" customHeight="1">
      <c r="A19" s="13" t="s">
        <v>10</v>
      </c>
      <c r="B19" s="13">
        <v>851</v>
      </c>
      <c r="C19" s="13">
        <v>85154</v>
      </c>
      <c r="D19" s="14" t="s">
        <v>49</v>
      </c>
      <c r="E19" s="14" t="s">
        <v>50</v>
      </c>
      <c r="F19" s="7">
        <v>92000</v>
      </c>
      <c r="G19" s="7">
        <v>0</v>
      </c>
      <c r="H19" s="7">
        <v>70561</v>
      </c>
      <c r="I19" s="7">
        <v>70561</v>
      </c>
      <c r="J19" s="7">
        <v>0</v>
      </c>
      <c r="K19" s="15" t="s">
        <v>19</v>
      </c>
      <c r="L19" s="7">
        <v>0</v>
      </c>
      <c r="M19" s="7">
        <v>21439</v>
      </c>
      <c r="N19" s="167">
        <v>0</v>
      </c>
      <c r="O19" s="167">
        <v>0</v>
      </c>
    </row>
    <row r="20" spans="8:15" ht="12.75">
      <c r="H20" s="6" t="s">
        <v>13</v>
      </c>
      <c r="N20" s="3"/>
      <c r="O20" s="3"/>
    </row>
    <row r="21" spans="8:15" ht="12.75">
      <c r="H21" s="6"/>
      <c r="N21" s="3"/>
      <c r="O21" s="3"/>
    </row>
    <row r="22" spans="1:15" s="5" customFormat="1" ht="19.5" customHeight="1">
      <c r="A22" s="261" t="s">
        <v>3</v>
      </c>
      <c r="B22" s="261" t="s">
        <v>30</v>
      </c>
      <c r="C22" s="261" t="s">
        <v>14</v>
      </c>
      <c r="D22" s="243" t="s">
        <v>31</v>
      </c>
      <c r="E22" s="238" t="s">
        <v>32</v>
      </c>
      <c r="F22" s="243" t="s">
        <v>15</v>
      </c>
      <c r="G22" s="238" t="s">
        <v>33</v>
      </c>
      <c r="H22" s="240" t="s">
        <v>16</v>
      </c>
      <c r="I22" s="241"/>
      <c r="J22" s="241"/>
      <c r="K22" s="241"/>
      <c r="L22" s="241"/>
      <c r="M22" s="241"/>
      <c r="N22" s="241"/>
      <c r="O22" s="242"/>
    </row>
    <row r="23" spans="1:15" s="5" customFormat="1" ht="19.5" customHeight="1">
      <c r="A23" s="261"/>
      <c r="B23" s="261"/>
      <c r="C23" s="261"/>
      <c r="D23" s="243"/>
      <c r="E23" s="262"/>
      <c r="F23" s="243"/>
      <c r="G23" s="262"/>
      <c r="H23" s="243" t="s">
        <v>34</v>
      </c>
      <c r="I23" s="243" t="s">
        <v>17</v>
      </c>
      <c r="J23" s="243"/>
      <c r="K23" s="243"/>
      <c r="L23" s="243"/>
      <c r="M23" s="238" t="s">
        <v>192</v>
      </c>
      <c r="N23" s="238" t="s">
        <v>193</v>
      </c>
      <c r="O23" s="238" t="s">
        <v>194</v>
      </c>
    </row>
    <row r="24" spans="1:15" s="5" customFormat="1" ht="29.25" customHeight="1">
      <c r="A24" s="261"/>
      <c r="B24" s="261"/>
      <c r="C24" s="261"/>
      <c r="D24" s="243"/>
      <c r="E24" s="262"/>
      <c r="F24" s="243"/>
      <c r="G24" s="262"/>
      <c r="H24" s="243"/>
      <c r="I24" s="243" t="s">
        <v>18</v>
      </c>
      <c r="J24" s="244" t="s">
        <v>35</v>
      </c>
      <c r="K24" s="245" t="s">
        <v>36</v>
      </c>
      <c r="L24" s="245" t="s">
        <v>37</v>
      </c>
      <c r="M24" s="239"/>
      <c r="N24" s="239"/>
      <c r="O24" s="239"/>
    </row>
    <row r="25" spans="1:15" s="5" customFormat="1" ht="19.5" customHeight="1">
      <c r="A25" s="261"/>
      <c r="B25" s="261"/>
      <c r="C25" s="261"/>
      <c r="D25" s="243"/>
      <c r="E25" s="262"/>
      <c r="F25" s="243"/>
      <c r="G25" s="262"/>
      <c r="H25" s="243"/>
      <c r="I25" s="243"/>
      <c r="J25" s="244"/>
      <c r="K25" s="245"/>
      <c r="L25" s="245"/>
      <c r="M25" s="204" t="s">
        <v>190</v>
      </c>
      <c r="N25" s="204" t="s">
        <v>190</v>
      </c>
      <c r="O25" s="204" t="s">
        <v>190</v>
      </c>
    </row>
    <row r="26" spans="1:15" s="5" customFormat="1" ht="19.5" customHeight="1">
      <c r="A26" s="261"/>
      <c r="B26" s="261"/>
      <c r="C26" s="261"/>
      <c r="D26" s="243"/>
      <c r="E26" s="239"/>
      <c r="F26" s="243"/>
      <c r="G26" s="239"/>
      <c r="H26" s="243"/>
      <c r="I26" s="243"/>
      <c r="J26" s="244"/>
      <c r="K26" s="245"/>
      <c r="L26" s="245"/>
      <c r="M26" s="205" t="s">
        <v>191</v>
      </c>
      <c r="N26" s="205" t="s">
        <v>191</v>
      </c>
      <c r="O26" s="205" t="s">
        <v>191</v>
      </c>
    </row>
    <row r="27" spans="1:15" ht="7.5" customHeight="1">
      <c r="A27" s="11">
        <v>1</v>
      </c>
      <c r="B27" s="11">
        <v>2</v>
      </c>
      <c r="C27" s="11">
        <v>3</v>
      </c>
      <c r="D27" s="11">
        <v>4</v>
      </c>
      <c r="E27" s="11">
        <v>5</v>
      </c>
      <c r="F27" s="11">
        <v>6</v>
      </c>
      <c r="G27" s="11">
        <v>7</v>
      </c>
      <c r="H27" s="11">
        <v>8</v>
      </c>
      <c r="I27" s="11">
        <v>9</v>
      </c>
      <c r="J27" s="11">
        <v>10</v>
      </c>
      <c r="K27" s="11">
        <v>11</v>
      </c>
      <c r="L27" s="11">
        <v>12</v>
      </c>
      <c r="M27" s="11">
        <v>13</v>
      </c>
      <c r="N27" s="11">
        <v>14</v>
      </c>
      <c r="O27" s="11">
        <v>15</v>
      </c>
    </row>
    <row r="28" spans="1:15" s="17" customFormat="1" ht="37.5" customHeight="1">
      <c r="A28" s="18" t="s">
        <v>11</v>
      </c>
      <c r="B28" s="18">
        <v>921</v>
      </c>
      <c r="C28" s="18">
        <v>92120</v>
      </c>
      <c r="D28" s="19" t="s">
        <v>51</v>
      </c>
      <c r="E28" s="19" t="s">
        <v>52</v>
      </c>
      <c r="F28" s="20">
        <v>12587872</v>
      </c>
      <c r="G28" s="20">
        <v>11694872</v>
      </c>
      <c r="H28" s="20">
        <v>893000</v>
      </c>
      <c r="I28" s="20">
        <v>893000</v>
      </c>
      <c r="J28" s="20">
        <v>0</v>
      </c>
      <c r="K28" s="21" t="s">
        <v>19</v>
      </c>
      <c r="L28" s="20">
        <v>0</v>
      </c>
      <c r="M28" s="20">
        <v>0</v>
      </c>
      <c r="N28" s="22">
        <v>0</v>
      </c>
      <c r="O28" s="22">
        <v>0</v>
      </c>
    </row>
    <row r="29" spans="1:15" s="8" customFormat="1" ht="21" customHeight="1">
      <c r="A29" s="256" t="s">
        <v>21</v>
      </c>
      <c r="B29" s="256">
        <v>926</v>
      </c>
      <c r="C29" s="256">
        <v>92695</v>
      </c>
      <c r="D29" s="258" t="s">
        <v>53</v>
      </c>
      <c r="E29" s="258" t="s">
        <v>63</v>
      </c>
      <c r="F29" s="254">
        <v>84563223</v>
      </c>
      <c r="G29" s="254">
        <v>6863223</v>
      </c>
      <c r="H29" s="254">
        <v>3080501</v>
      </c>
      <c r="I29" s="254">
        <v>700000</v>
      </c>
      <c r="J29" s="254">
        <v>0</v>
      </c>
      <c r="K29" s="263" t="s">
        <v>19</v>
      </c>
      <c r="L29" s="254">
        <v>2380501</v>
      </c>
      <c r="M29" s="203">
        <v>1500000</v>
      </c>
      <c r="N29" s="203">
        <v>1500000</v>
      </c>
      <c r="O29" s="203">
        <v>2000000</v>
      </c>
    </row>
    <row r="30" spans="1:15" s="8" customFormat="1" ht="21" customHeight="1">
      <c r="A30" s="257"/>
      <c r="B30" s="257"/>
      <c r="C30" s="257"/>
      <c r="D30" s="259"/>
      <c r="E30" s="259"/>
      <c r="F30" s="255"/>
      <c r="G30" s="255"/>
      <c r="H30" s="255"/>
      <c r="I30" s="255"/>
      <c r="J30" s="255"/>
      <c r="K30" s="264"/>
      <c r="L30" s="255"/>
      <c r="M30" s="23">
        <v>66019499</v>
      </c>
      <c r="N30" s="23">
        <v>0</v>
      </c>
      <c r="O30" s="23">
        <v>3600000</v>
      </c>
    </row>
    <row r="31" spans="1:15" s="8" customFormat="1" ht="43.5" customHeight="1">
      <c r="A31" s="13" t="s">
        <v>22</v>
      </c>
      <c r="B31" s="13">
        <v>900</v>
      </c>
      <c r="C31" s="13">
        <v>90095</v>
      </c>
      <c r="D31" s="14" t="s">
        <v>54</v>
      </c>
      <c r="E31" s="14" t="s">
        <v>55</v>
      </c>
      <c r="F31" s="7">
        <v>23332644</v>
      </c>
      <c r="G31" s="7">
        <v>702644</v>
      </c>
      <c r="H31" s="7">
        <v>20000</v>
      </c>
      <c r="I31" s="7">
        <v>20000</v>
      </c>
      <c r="J31" s="7">
        <v>0</v>
      </c>
      <c r="K31" s="15" t="s">
        <v>19</v>
      </c>
      <c r="L31" s="7">
        <v>0</v>
      </c>
      <c r="M31" s="7">
        <v>397000</v>
      </c>
      <c r="N31" s="23">
        <v>772000</v>
      </c>
      <c r="O31" s="23">
        <v>21441000</v>
      </c>
    </row>
    <row r="32" spans="1:15" s="8" customFormat="1" ht="37.5" customHeight="1">
      <c r="A32" s="13" t="s">
        <v>23</v>
      </c>
      <c r="B32" s="13">
        <v>900</v>
      </c>
      <c r="C32" s="13">
        <v>90095</v>
      </c>
      <c r="D32" s="14" t="s">
        <v>56</v>
      </c>
      <c r="E32" s="14" t="s">
        <v>41</v>
      </c>
      <c r="F32" s="7">
        <v>286821</v>
      </c>
      <c r="G32" s="7">
        <v>201421</v>
      </c>
      <c r="H32" s="7">
        <v>85400</v>
      </c>
      <c r="I32" s="7">
        <v>85400</v>
      </c>
      <c r="J32" s="7">
        <v>0</v>
      </c>
      <c r="K32" s="15" t="s">
        <v>19</v>
      </c>
      <c r="L32" s="7">
        <v>0</v>
      </c>
      <c r="M32" s="7">
        <v>0</v>
      </c>
      <c r="N32" s="23">
        <v>0</v>
      </c>
      <c r="O32" s="23">
        <v>0</v>
      </c>
    </row>
    <row r="33" spans="1:15" s="8" customFormat="1" ht="37.5" customHeight="1">
      <c r="A33" s="13" t="s">
        <v>27</v>
      </c>
      <c r="B33" s="13">
        <v>900</v>
      </c>
      <c r="C33" s="13">
        <v>90015</v>
      </c>
      <c r="D33" s="14" t="s">
        <v>57</v>
      </c>
      <c r="E33" s="14" t="s">
        <v>50</v>
      </c>
      <c r="F33" s="7">
        <v>64400</v>
      </c>
      <c r="G33" s="7">
        <v>0</v>
      </c>
      <c r="H33" s="7">
        <v>6100</v>
      </c>
      <c r="I33" s="7">
        <v>6100</v>
      </c>
      <c r="J33" s="7">
        <v>0</v>
      </c>
      <c r="K33" s="15" t="s">
        <v>19</v>
      </c>
      <c r="L33" s="7">
        <v>0</v>
      </c>
      <c r="M33" s="7">
        <v>58300</v>
      </c>
      <c r="N33" s="23">
        <v>0</v>
      </c>
      <c r="O33" s="23">
        <v>0</v>
      </c>
    </row>
    <row r="34" spans="1:15" s="8" customFormat="1" ht="43.5" customHeight="1">
      <c r="A34" s="13" t="s">
        <v>28</v>
      </c>
      <c r="B34" s="13">
        <v>926</v>
      </c>
      <c r="C34" s="13">
        <v>92601</v>
      </c>
      <c r="D34" s="14" t="s">
        <v>20</v>
      </c>
      <c r="E34" s="14" t="s">
        <v>50</v>
      </c>
      <c r="F34" s="7">
        <v>1276000</v>
      </c>
      <c r="G34" s="7">
        <v>0</v>
      </c>
      <c r="H34" s="7">
        <v>697000</v>
      </c>
      <c r="I34" s="7">
        <v>364000</v>
      </c>
      <c r="J34" s="7">
        <v>0</v>
      </c>
      <c r="K34" s="15" t="s">
        <v>64</v>
      </c>
      <c r="L34" s="7">
        <v>0</v>
      </c>
      <c r="M34" s="7">
        <v>579000</v>
      </c>
      <c r="N34" s="23">
        <v>0</v>
      </c>
      <c r="O34" s="23">
        <v>0</v>
      </c>
    </row>
    <row r="35" spans="1:15" s="8" customFormat="1" ht="43.5" customHeight="1">
      <c r="A35" s="13" t="s">
        <v>156</v>
      </c>
      <c r="B35" s="13">
        <v>900</v>
      </c>
      <c r="C35" s="13">
        <v>90015</v>
      </c>
      <c r="D35" s="14" t="s">
        <v>157</v>
      </c>
      <c r="E35" s="14" t="s">
        <v>41</v>
      </c>
      <c r="F35" s="7">
        <v>39715</v>
      </c>
      <c r="G35" s="7">
        <v>9315</v>
      </c>
      <c r="H35" s="7">
        <v>30400</v>
      </c>
      <c r="I35" s="7">
        <v>30400</v>
      </c>
      <c r="J35" s="7">
        <v>0</v>
      </c>
      <c r="K35" s="15" t="s">
        <v>19</v>
      </c>
      <c r="L35" s="7">
        <v>0</v>
      </c>
      <c r="M35" s="7">
        <v>0</v>
      </c>
      <c r="N35" s="23">
        <v>0</v>
      </c>
      <c r="O35" s="23">
        <v>0</v>
      </c>
    </row>
    <row r="36" spans="1:15" s="8" customFormat="1" ht="22.5" customHeight="1">
      <c r="A36" s="246" t="s">
        <v>2</v>
      </c>
      <c r="B36" s="247"/>
      <c r="C36" s="247"/>
      <c r="D36" s="247"/>
      <c r="E36" s="248"/>
      <c r="F36" s="252">
        <f>SUM(F13,F14,F15,F16,F17,F18,F19,F28,F29,F31,F32,F33,F34,F35)</f>
        <v>141799446</v>
      </c>
      <c r="G36" s="252">
        <f>SUM(G13,G14,G15,G16,G17,G18,G19,G28,G29,G31,G32,G33,G34,G35)</f>
        <v>26210375</v>
      </c>
      <c r="H36" s="252">
        <f>SUM(H13,H14,H15,H16,H17,H18,H19,H28,H29,H31,H32,H33,H34,H35)</f>
        <v>12567505</v>
      </c>
      <c r="I36" s="252">
        <f>SUM(I13,I14,I15,I16,I17,I18,I19,I28,I29,I31,I32,I33,I34,I35)</f>
        <v>7883532</v>
      </c>
      <c r="J36" s="252">
        <f>SUM(J13,J14,J15,J16,J17,J18,J19,J28,J29,J31,J32,J33,J34,J35)</f>
        <v>0</v>
      </c>
      <c r="K36" s="252">
        <v>2303472</v>
      </c>
      <c r="L36" s="252">
        <f>SUM(L13,L14,L15,L16,L17,L18,L19,L28,L29,L31,L32,L33,L34,L35)</f>
        <v>2380501</v>
      </c>
      <c r="M36" s="206">
        <f>SUM(M13,M14,M15,M16,M17,M18,M19,M28,M29,M31,M32,M33,M34,M35)</f>
        <v>7689067</v>
      </c>
      <c r="N36" s="206">
        <f>SUM(N13,N14,N15,N16,N17,N18,N19,N28,N29,N31,N32,N33,N34,N35)</f>
        <v>2272000</v>
      </c>
      <c r="O36" s="206">
        <f>SUM(O13,O14,O15,O16,O17,O18,O19,O28,O29,O31,O32,O33,O34,O35)</f>
        <v>23441000</v>
      </c>
    </row>
    <row r="37" spans="1:15" s="8" customFormat="1" ht="22.5" customHeight="1">
      <c r="A37" s="249"/>
      <c r="B37" s="250"/>
      <c r="C37" s="250"/>
      <c r="D37" s="250"/>
      <c r="E37" s="251"/>
      <c r="F37" s="253"/>
      <c r="G37" s="253"/>
      <c r="H37" s="253"/>
      <c r="I37" s="253"/>
      <c r="J37" s="253"/>
      <c r="K37" s="253"/>
      <c r="L37" s="253"/>
      <c r="M37" s="189">
        <f>SUM(M30)</f>
        <v>66019499</v>
      </c>
      <c r="N37" s="189">
        <f>SUM(N30)</f>
        <v>0</v>
      </c>
      <c r="O37" s="189">
        <f>SUM(O30)</f>
        <v>3600000</v>
      </c>
    </row>
    <row r="38" spans="6:9" ht="12.75">
      <c r="F38" s="16"/>
      <c r="G38" s="16"/>
      <c r="H38" s="16"/>
      <c r="I38" s="16"/>
    </row>
    <row r="39" spans="1:15" ht="12.75">
      <c r="A39" s="24" t="s">
        <v>58</v>
      </c>
      <c r="O39" s="16"/>
    </row>
    <row r="41" spans="6:15" ht="12.75">
      <c r="F41" s="16"/>
      <c r="G41" s="16"/>
      <c r="H41" s="6" t="s">
        <v>59</v>
      </c>
      <c r="M41" s="16"/>
      <c r="N41" s="16"/>
      <c r="O41" s="16"/>
    </row>
    <row r="42" ht="12.75">
      <c r="G42" s="16"/>
    </row>
    <row r="43" spans="1:7" ht="12.75">
      <c r="A43" s="12" t="s">
        <v>60</v>
      </c>
      <c r="G43" s="16"/>
    </row>
    <row r="44" ht="12.75">
      <c r="A44" s="12" t="s">
        <v>24</v>
      </c>
    </row>
    <row r="45" ht="12.75">
      <c r="A45" s="12" t="s">
        <v>65</v>
      </c>
    </row>
    <row r="46" ht="12.75">
      <c r="A46" s="12" t="s">
        <v>25</v>
      </c>
    </row>
    <row r="47" ht="12.75">
      <c r="A47" s="12" t="s">
        <v>61</v>
      </c>
    </row>
    <row r="48" ht="12.75">
      <c r="A48" s="12" t="s">
        <v>62</v>
      </c>
    </row>
    <row r="49" ht="12.75">
      <c r="A49" s="12" t="s">
        <v>26</v>
      </c>
    </row>
    <row r="50" spans="1:10" ht="12.75">
      <c r="A50" s="93" t="s">
        <v>195</v>
      </c>
      <c r="F50" s="16"/>
      <c r="G50" s="16"/>
      <c r="H50" s="16"/>
      <c r="I50" s="16"/>
      <c r="J50" s="16"/>
    </row>
    <row r="51" spans="1:6" ht="12.75">
      <c r="A51" s="93" t="s">
        <v>196</v>
      </c>
      <c r="F51" s="16"/>
    </row>
    <row r="55" ht="15">
      <c r="L55" s="9" t="s">
        <v>0</v>
      </c>
    </row>
    <row r="56" ht="15">
      <c r="L56" s="9"/>
    </row>
    <row r="57" ht="15">
      <c r="L57" s="9" t="s">
        <v>1</v>
      </c>
    </row>
  </sheetData>
  <sheetProtection/>
  <mergeCells count="55">
    <mergeCell ref="K24:K26"/>
    <mergeCell ref="L24:L26"/>
    <mergeCell ref="G22:G26"/>
    <mergeCell ref="H23:H26"/>
    <mergeCell ref="I23:L23"/>
    <mergeCell ref="L36:L37"/>
    <mergeCell ref="K36:K37"/>
    <mergeCell ref="I29:I30"/>
    <mergeCell ref="J29:J30"/>
    <mergeCell ref="K29:K30"/>
    <mergeCell ref="L9:L11"/>
    <mergeCell ref="H7:O7"/>
    <mergeCell ref="M8:M9"/>
    <mergeCell ref="N8:N9"/>
    <mergeCell ref="A22:A26"/>
    <mergeCell ref="B22:B26"/>
    <mergeCell ref="C22:C26"/>
    <mergeCell ref="D22:D26"/>
    <mergeCell ref="E22:E26"/>
    <mergeCell ref="F22:F26"/>
    <mergeCell ref="A5:N5"/>
    <mergeCell ref="A7:A11"/>
    <mergeCell ref="B7:B11"/>
    <mergeCell ref="C7:C11"/>
    <mergeCell ref="D7:D11"/>
    <mergeCell ref="E7:E11"/>
    <mergeCell ref="F7:F11"/>
    <mergeCell ref="G7:G11"/>
    <mergeCell ref="H8:H11"/>
    <mergeCell ref="I8:L8"/>
    <mergeCell ref="L29:L30"/>
    <mergeCell ref="A29:A30"/>
    <mergeCell ref="B29:B30"/>
    <mergeCell ref="C29:C30"/>
    <mergeCell ref="D29:D30"/>
    <mergeCell ref="E29:E30"/>
    <mergeCell ref="F29:F30"/>
    <mergeCell ref="G29:G30"/>
    <mergeCell ref="H29:H30"/>
    <mergeCell ref="A36:E37"/>
    <mergeCell ref="F36:F37"/>
    <mergeCell ref="G36:G37"/>
    <mergeCell ref="H36:H37"/>
    <mergeCell ref="I36:I37"/>
    <mergeCell ref="J36:J37"/>
    <mergeCell ref="O8:O9"/>
    <mergeCell ref="O23:O24"/>
    <mergeCell ref="H22:O22"/>
    <mergeCell ref="M23:M24"/>
    <mergeCell ref="N23:N24"/>
    <mergeCell ref="I24:I26"/>
    <mergeCell ref="J24:J26"/>
    <mergeCell ref="I9:I11"/>
    <mergeCell ref="J9:J11"/>
    <mergeCell ref="K9:K11"/>
  </mergeCells>
  <printOptions/>
  <pageMargins left="0.19" right="0.17" top="0.64" bottom="0.6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F1">
      <selection activeCell="N25" sqref="A25:Q34"/>
    </sheetView>
  </sheetViews>
  <sheetFormatPr defaultColWidth="9.140625" defaultRowHeight="12.75"/>
  <cols>
    <col min="1" max="1" width="3.421875" style="115" customWidth="1"/>
    <col min="2" max="2" width="13.8515625" style="115" customWidth="1"/>
    <col min="3" max="3" width="8.57421875" style="115" customWidth="1"/>
    <col min="4" max="4" width="7.00390625" style="115" customWidth="1"/>
    <col min="5" max="5" width="11.140625" style="115" bestFit="1" customWidth="1"/>
    <col min="6" max="6" width="11.140625" style="115" customWidth="1"/>
    <col min="7" max="7" width="10.140625" style="115" customWidth="1"/>
    <col min="8" max="9" width="11.140625" style="115" customWidth="1"/>
    <col min="10" max="11" width="5.28125" style="115" customWidth="1"/>
    <col min="12" max="12" width="11.140625" style="115" customWidth="1"/>
    <col min="13" max="14" width="10.140625" style="115" customWidth="1"/>
    <col min="15" max="17" width="5.28125" style="115" customWidth="1"/>
    <col min="18" max="16384" width="9.140625" style="115" customWidth="1"/>
  </cols>
  <sheetData>
    <row r="1" spans="1:17" ht="13.5" customHeight="1">
      <c r="A1" s="217"/>
      <c r="I1" s="117"/>
      <c r="Q1" s="3" t="s">
        <v>219</v>
      </c>
    </row>
    <row r="2" spans="9:17" ht="13.5" customHeight="1">
      <c r="I2" s="117"/>
      <c r="Q2" s="3" t="s">
        <v>220</v>
      </c>
    </row>
    <row r="3" ht="13.5" customHeight="1">
      <c r="Q3" s="3" t="s">
        <v>12</v>
      </c>
    </row>
    <row r="4" spans="1:17" ht="58.5" customHeight="1">
      <c r="A4" s="293" t="s">
        <v>134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</row>
    <row r="5" spans="1:17" s="118" customFormat="1" ht="12.75">
      <c r="A5" s="272" t="s">
        <v>3</v>
      </c>
      <c r="B5" s="288" t="s">
        <v>101</v>
      </c>
      <c r="C5" s="272" t="s">
        <v>154</v>
      </c>
      <c r="D5" s="272" t="s">
        <v>155</v>
      </c>
      <c r="E5" s="272" t="s">
        <v>153</v>
      </c>
      <c r="F5" s="291" t="s">
        <v>100</v>
      </c>
      <c r="G5" s="292"/>
      <c r="H5" s="269" t="s">
        <v>16</v>
      </c>
      <c r="I5" s="270"/>
      <c r="J5" s="270"/>
      <c r="K5" s="270"/>
      <c r="L5" s="270"/>
      <c r="M5" s="270"/>
      <c r="N5" s="270"/>
      <c r="O5" s="270"/>
      <c r="P5" s="270"/>
      <c r="Q5" s="271"/>
    </row>
    <row r="6" spans="1:17" s="118" customFormat="1" ht="12.75">
      <c r="A6" s="286"/>
      <c r="B6" s="289"/>
      <c r="C6" s="273"/>
      <c r="D6" s="278"/>
      <c r="E6" s="286"/>
      <c r="F6" s="272" t="s">
        <v>152</v>
      </c>
      <c r="G6" s="275" t="s">
        <v>151</v>
      </c>
      <c r="H6" s="269" t="s">
        <v>68</v>
      </c>
      <c r="I6" s="270"/>
      <c r="J6" s="270"/>
      <c r="K6" s="270"/>
      <c r="L6" s="270"/>
      <c r="M6" s="270"/>
      <c r="N6" s="270"/>
      <c r="O6" s="270"/>
      <c r="P6" s="270"/>
      <c r="Q6" s="271"/>
    </row>
    <row r="7" spans="1:17" s="118" customFormat="1" ht="12.75">
      <c r="A7" s="286"/>
      <c r="B7" s="289"/>
      <c r="C7" s="273"/>
      <c r="D7" s="278"/>
      <c r="E7" s="286"/>
      <c r="F7" s="273"/>
      <c r="G7" s="276"/>
      <c r="H7" s="272" t="s">
        <v>150</v>
      </c>
      <c r="I7" s="280" t="s">
        <v>102</v>
      </c>
      <c r="J7" s="281"/>
      <c r="K7" s="281"/>
      <c r="L7" s="282"/>
      <c r="M7" s="280" t="s">
        <v>103</v>
      </c>
      <c r="N7" s="281"/>
      <c r="O7" s="281"/>
      <c r="P7" s="281"/>
      <c r="Q7" s="282"/>
    </row>
    <row r="8" spans="1:17" s="158" customFormat="1" ht="12.75">
      <c r="A8" s="286"/>
      <c r="B8" s="289"/>
      <c r="C8" s="273"/>
      <c r="D8" s="278"/>
      <c r="E8" s="286"/>
      <c r="F8" s="273"/>
      <c r="G8" s="276"/>
      <c r="H8" s="278"/>
      <c r="I8" s="283" t="s">
        <v>149</v>
      </c>
      <c r="J8" s="269" t="s">
        <v>104</v>
      </c>
      <c r="K8" s="266"/>
      <c r="L8" s="267"/>
      <c r="M8" s="283" t="s">
        <v>147</v>
      </c>
      <c r="N8" s="265" t="s">
        <v>105</v>
      </c>
      <c r="O8" s="266"/>
      <c r="P8" s="266"/>
      <c r="Q8" s="267"/>
    </row>
    <row r="9" spans="1:17" s="158" customFormat="1" ht="48">
      <c r="A9" s="287"/>
      <c r="B9" s="290"/>
      <c r="C9" s="274"/>
      <c r="D9" s="279"/>
      <c r="E9" s="287"/>
      <c r="F9" s="274"/>
      <c r="G9" s="277"/>
      <c r="H9" s="279"/>
      <c r="I9" s="284"/>
      <c r="J9" s="156" t="s">
        <v>145</v>
      </c>
      <c r="K9" s="157" t="s">
        <v>132</v>
      </c>
      <c r="L9" s="156" t="s">
        <v>148</v>
      </c>
      <c r="M9" s="285"/>
      <c r="N9" s="157" t="s">
        <v>146</v>
      </c>
      <c r="O9" s="156" t="s">
        <v>145</v>
      </c>
      <c r="P9" s="157" t="s">
        <v>132</v>
      </c>
      <c r="Q9" s="157" t="s">
        <v>144</v>
      </c>
    </row>
    <row r="10" spans="1:17" s="201" customFormat="1" ht="12.75" customHeight="1" thickBot="1">
      <c r="A10" s="119">
        <v>1</v>
      </c>
      <c r="B10" s="200">
        <v>2</v>
      </c>
      <c r="C10" s="119">
        <v>3</v>
      </c>
      <c r="D10" s="119">
        <v>4</v>
      </c>
      <c r="E10" s="119">
        <v>5</v>
      </c>
      <c r="F10" s="119">
        <v>6</v>
      </c>
      <c r="G10" s="119">
        <v>7</v>
      </c>
      <c r="H10" s="119">
        <v>8</v>
      </c>
      <c r="I10" s="119">
        <v>9</v>
      </c>
      <c r="J10" s="119">
        <v>10</v>
      </c>
      <c r="K10" s="119">
        <v>11</v>
      </c>
      <c r="L10" s="119">
        <v>12</v>
      </c>
      <c r="M10" s="119">
        <v>13</v>
      </c>
      <c r="N10" s="119">
        <v>14</v>
      </c>
      <c r="O10" s="119">
        <v>15</v>
      </c>
      <c r="P10" s="119">
        <v>16</v>
      </c>
      <c r="Q10" s="119">
        <v>17</v>
      </c>
    </row>
    <row r="11" spans="1:17" s="116" customFormat="1" ht="18" customHeight="1" thickBot="1">
      <c r="A11" s="168" t="s">
        <v>4</v>
      </c>
      <c r="B11" s="169" t="s">
        <v>106</v>
      </c>
      <c r="C11" s="171"/>
      <c r="D11" s="170"/>
      <c r="E11" s="172">
        <f aca="true" t="shared" si="0" ref="E11:Q11">SUM(E16,E21)</f>
        <v>237461</v>
      </c>
      <c r="F11" s="172">
        <f t="shared" si="0"/>
        <v>24070</v>
      </c>
      <c r="G11" s="172">
        <f t="shared" si="0"/>
        <v>213391</v>
      </c>
      <c r="H11" s="172">
        <f t="shared" si="0"/>
        <v>237461</v>
      </c>
      <c r="I11" s="172">
        <f t="shared" si="0"/>
        <v>24070</v>
      </c>
      <c r="J11" s="172">
        <f t="shared" si="0"/>
        <v>0</v>
      </c>
      <c r="K11" s="172">
        <f t="shared" si="0"/>
        <v>0</v>
      </c>
      <c r="L11" s="172">
        <f t="shared" si="0"/>
        <v>24070</v>
      </c>
      <c r="M11" s="172">
        <f t="shared" si="0"/>
        <v>213391</v>
      </c>
      <c r="N11" s="172">
        <f t="shared" si="0"/>
        <v>213391</v>
      </c>
      <c r="O11" s="172">
        <f t="shared" si="0"/>
        <v>0</v>
      </c>
      <c r="P11" s="172">
        <f t="shared" si="0"/>
        <v>0</v>
      </c>
      <c r="Q11" s="172">
        <f t="shared" si="0"/>
        <v>0</v>
      </c>
    </row>
    <row r="12" spans="1:17" s="116" customFormat="1" ht="15" customHeight="1">
      <c r="A12" s="120"/>
      <c r="B12" s="116" t="s">
        <v>107</v>
      </c>
      <c r="C12" s="116" t="s">
        <v>108</v>
      </c>
      <c r="Q12" s="121"/>
    </row>
    <row r="13" spans="1:17" s="116" customFormat="1" ht="15" customHeight="1">
      <c r="A13" s="120"/>
      <c r="B13" s="116" t="s">
        <v>109</v>
      </c>
      <c r="C13" s="116" t="s">
        <v>110</v>
      </c>
      <c r="Q13" s="121"/>
    </row>
    <row r="14" spans="1:17" s="116" customFormat="1" ht="15" customHeight="1">
      <c r="A14" s="120"/>
      <c r="B14" s="116" t="s">
        <v>111</v>
      </c>
      <c r="C14" s="116" t="s">
        <v>112</v>
      </c>
      <c r="Q14" s="121"/>
    </row>
    <row r="15" spans="1:17" s="116" customFormat="1" ht="15" customHeight="1">
      <c r="A15" s="120"/>
      <c r="B15" s="122" t="s">
        <v>113</v>
      </c>
      <c r="C15" s="124" t="s">
        <v>114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5"/>
    </row>
    <row r="16" spans="1:17" s="131" customFormat="1" ht="16.5" customHeight="1">
      <c r="A16" s="126" t="s">
        <v>115</v>
      </c>
      <c r="B16" s="127" t="s">
        <v>116</v>
      </c>
      <c r="C16" s="128"/>
      <c r="D16" s="129"/>
      <c r="E16" s="130">
        <f aca="true" t="shared" si="1" ref="E16:Q16">SUM(E18:E18)</f>
        <v>160461</v>
      </c>
      <c r="F16" s="130">
        <f t="shared" si="1"/>
        <v>24070</v>
      </c>
      <c r="G16" s="130">
        <f t="shared" si="1"/>
        <v>136391</v>
      </c>
      <c r="H16" s="130">
        <f t="shared" si="1"/>
        <v>160461</v>
      </c>
      <c r="I16" s="130">
        <f t="shared" si="1"/>
        <v>24070</v>
      </c>
      <c r="J16" s="130">
        <f t="shared" si="1"/>
        <v>0</v>
      </c>
      <c r="K16" s="130">
        <f t="shared" si="1"/>
        <v>0</v>
      </c>
      <c r="L16" s="130">
        <f t="shared" si="1"/>
        <v>24070</v>
      </c>
      <c r="M16" s="130">
        <f t="shared" si="1"/>
        <v>136391</v>
      </c>
      <c r="N16" s="130">
        <f t="shared" si="1"/>
        <v>136391</v>
      </c>
      <c r="O16" s="130">
        <f t="shared" si="1"/>
        <v>0</v>
      </c>
      <c r="P16" s="130">
        <f t="shared" si="1"/>
        <v>0</v>
      </c>
      <c r="Q16" s="130">
        <f t="shared" si="1"/>
        <v>0</v>
      </c>
    </row>
    <row r="17" spans="1:17" s="131" customFormat="1" ht="16.5" customHeight="1">
      <c r="A17" s="126"/>
      <c r="B17" s="132" t="s">
        <v>68</v>
      </c>
      <c r="C17" s="126"/>
      <c r="D17" s="134" t="s">
        <v>117</v>
      </c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</row>
    <row r="18" spans="1:17" s="116" customFormat="1" ht="16.5" customHeight="1">
      <c r="A18" s="140"/>
      <c r="B18" s="136" t="s">
        <v>118</v>
      </c>
      <c r="C18" s="137"/>
      <c r="D18" s="138" t="s">
        <v>119</v>
      </c>
      <c r="E18" s="139">
        <f>SUM(F18:G18)</f>
        <v>160461</v>
      </c>
      <c r="F18" s="139">
        <f>SUM(I18)</f>
        <v>24070</v>
      </c>
      <c r="G18" s="139">
        <f>SUM(M18)</f>
        <v>136391</v>
      </c>
      <c r="H18" s="139">
        <f>SUM(M18,I18)</f>
        <v>160461</v>
      </c>
      <c r="I18" s="139">
        <f>SUM(J18:L18)</f>
        <v>24070</v>
      </c>
      <c r="J18" s="139">
        <v>0</v>
      </c>
      <c r="K18" s="139">
        <v>0</v>
      </c>
      <c r="L18" s="139">
        <v>24070</v>
      </c>
      <c r="M18" s="139">
        <f>SUM(N18:Q18)</f>
        <v>136391</v>
      </c>
      <c r="N18" s="139">
        <v>136391</v>
      </c>
      <c r="O18" s="139">
        <v>0</v>
      </c>
      <c r="P18" s="139">
        <v>0</v>
      </c>
      <c r="Q18" s="139">
        <v>0</v>
      </c>
    </row>
    <row r="19" spans="1:17" s="116" customFormat="1" ht="15" customHeight="1">
      <c r="A19" s="120"/>
      <c r="B19" s="116" t="s">
        <v>107</v>
      </c>
      <c r="C19" s="116" t="s">
        <v>124</v>
      </c>
      <c r="Q19" s="121"/>
    </row>
    <row r="20" spans="1:17" s="116" customFormat="1" ht="15" customHeight="1">
      <c r="A20" s="120"/>
      <c r="B20" s="122" t="s">
        <v>113</v>
      </c>
      <c r="C20" s="124" t="s">
        <v>125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5"/>
    </row>
    <row r="21" spans="1:17" s="131" customFormat="1" ht="16.5" customHeight="1">
      <c r="A21" s="126" t="s">
        <v>128</v>
      </c>
      <c r="B21" s="127" t="s">
        <v>116</v>
      </c>
      <c r="C21" s="128"/>
      <c r="D21" s="129"/>
      <c r="E21" s="130">
        <f>SUM(E23:E25)</f>
        <v>77000</v>
      </c>
      <c r="F21" s="130">
        <f aca="true" t="shared" si="2" ref="F21:Q21">SUM(F23:F25)</f>
        <v>0</v>
      </c>
      <c r="G21" s="130">
        <f t="shared" si="2"/>
        <v>77000</v>
      </c>
      <c r="H21" s="130">
        <f t="shared" si="2"/>
        <v>77000</v>
      </c>
      <c r="I21" s="130">
        <f t="shared" si="2"/>
        <v>0</v>
      </c>
      <c r="J21" s="130">
        <f t="shared" si="2"/>
        <v>0</v>
      </c>
      <c r="K21" s="130">
        <f t="shared" si="2"/>
        <v>0</v>
      </c>
      <c r="L21" s="130">
        <f t="shared" si="2"/>
        <v>0</v>
      </c>
      <c r="M21" s="130">
        <f t="shared" si="2"/>
        <v>77000</v>
      </c>
      <c r="N21" s="130">
        <f t="shared" si="2"/>
        <v>77000</v>
      </c>
      <c r="O21" s="130">
        <f t="shared" si="2"/>
        <v>0</v>
      </c>
      <c r="P21" s="130">
        <f t="shared" si="2"/>
        <v>0</v>
      </c>
      <c r="Q21" s="130">
        <f t="shared" si="2"/>
        <v>0</v>
      </c>
    </row>
    <row r="22" spans="1:17" s="131" customFormat="1" ht="16.5" customHeight="1">
      <c r="A22" s="126"/>
      <c r="B22" s="132" t="s">
        <v>68</v>
      </c>
      <c r="C22" s="126"/>
      <c r="D22" s="134" t="s">
        <v>126</v>
      </c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</row>
    <row r="23" spans="1:17" s="116" customFormat="1" ht="16.5" customHeight="1">
      <c r="A23" s="120"/>
      <c r="B23" s="173" t="s">
        <v>118</v>
      </c>
      <c r="C23" s="174"/>
      <c r="D23" s="175" t="s">
        <v>127</v>
      </c>
      <c r="E23" s="176">
        <f>SUM(F23:G23)</f>
        <v>33000</v>
      </c>
      <c r="F23" s="176">
        <f>SUM(I23)</f>
        <v>0</v>
      </c>
      <c r="G23" s="176">
        <f>SUM(M23)</f>
        <v>33000</v>
      </c>
      <c r="H23" s="176">
        <f>SUM(M23,I23)</f>
        <v>33000</v>
      </c>
      <c r="I23" s="176">
        <f>SUM(J23:L23)</f>
        <v>0</v>
      </c>
      <c r="J23" s="176">
        <v>0</v>
      </c>
      <c r="K23" s="176">
        <v>0</v>
      </c>
      <c r="L23" s="176">
        <v>0</v>
      </c>
      <c r="M23" s="176">
        <f>SUM(N23:Q23)</f>
        <v>33000</v>
      </c>
      <c r="N23" s="176">
        <v>33000</v>
      </c>
      <c r="O23" s="176">
        <v>0</v>
      </c>
      <c r="P23" s="176">
        <v>0</v>
      </c>
      <c r="Q23" s="176">
        <v>0</v>
      </c>
    </row>
    <row r="24" spans="1:17" s="116" customFormat="1" ht="16.5" customHeight="1">
      <c r="A24" s="120"/>
      <c r="B24" s="177" t="s">
        <v>122</v>
      </c>
      <c r="C24" s="178"/>
      <c r="D24" s="179"/>
      <c r="E24" s="180">
        <f>SUM(F24:G24)</f>
        <v>22000</v>
      </c>
      <c r="F24" s="180">
        <f>SUM(I24)</f>
        <v>0</v>
      </c>
      <c r="G24" s="180">
        <f>SUM(M24)</f>
        <v>22000</v>
      </c>
      <c r="H24" s="180">
        <f>SUM(M24,I24)</f>
        <v>22000</v>
      </c>
      <c r="I24" s="180">
        <f>SUM(J24:L24)</f>
        <v>0</v>
      </c>
      <c r="J24" s="180">
        <v>0</v>
      </c>
      <c r="K24" s="180">
        <v>0</v>
      </c>
      <c r="L24" s="180">
        <v>0</v>
      </c>
      <c r="M24" s="180">
        <f>SUM(N24:Q24)</f>
        <v>22000</v>
      </c>
      <c r="N24" s="180">
        <v>22000</v>
      </c>
      <c r="O24" s="180">
        <v>0</v>
      </c>
      <c r="P24" s="180">
        <v>0</v>
      </c>
      <c r="Q24" s="180">
        <v>0</v>
      </c>
    </row>
    <row r="25" spans="1:17" s="116" customFormat="1" ht="16.5" customHeight="1">
      <c r="A25" s="140"/>
      <c r="B25" s="136" t="s">
        <v>123</v>
      </c>
      <c r="C25" s="137"/>
      <c r="D25" s="138"/>
      <c r="E25" s="139">
        <f>SUM(F25:G25)</f>
        <v>22000</v>
      </c>
      <c r="F25" s="139">
        <f>SUM(I25)</f>
        <v>0</v>
      </c>
      <c r="G25" s="139">
        <f>SUM(M25)</f>
        <v>22000</v>
      </c>
      <c r="H25" s="139">
        <f>SUM(M25,I25)</f>
        <v>22000</v>
      </c>
      <c r="I25" s="139">
        <f>SUM(J25:L25)</f>
        <v>0</v>
      </c>
      <c r="J25" s="139">
        <v>0</v>
      </c>
      <c r="K25" s="139">
        <v>0</v>
      </c>
      <c r="L25" s="139">
        <v>0</v>
      </c>
      <c r="M25" s="139">
        <f>SUM(N25:Q25)</f>
        <v>22000</v>
      </c>
      <c r="N25" s="139">
        <v>22000</v>
      </c>
      <c r="O25" s="139">
        <v>0</v>
      </c>
      <c r="P25" s="139">
        <v>0</v>
      </c>
      <c r="Q25" s="139">
        <v>0</v>
      </c>
    </row>
    <row r="26" spans="2:17" s="132" customFormat="1" ht="16.5" customHeight="1">
      <c r="B26" s="133"/>
      <c r="C26" s="197"/>
      <c r="D26" s="198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</row>
    <row r="27" spans="2:17" s="132" customFormat="1" ht="16.5" customHeight="1">
      <c r="B27" s="133"/>
      <c r="C27" s="197"/>
      <c r="D27" s="198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</row>
    <row r="28" spans="2:17" s="132" customFormat="1" ht="16.5" customHeight="1">
      <c r="B28" s="133"/>
      <c r="C28" s="197"/>
      <c r="D28" s="198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</row>
    <row r="29" spans="1:17" s="132" customFormat="1" ht="16.5" customHeight="1">
      <c r="A29" s="268" t="s">
        <v>13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7" s="118" customFormat="1" ht="12.75">
      <c r="A30" s="272" t="s">
        <v>3</v>
      </c>
      <c r="B30" s="288" t="s">
        <v>101</v>
      </c>
      <c r="C30" s="272" t="s">
        <v>154</v>
      </c>
      <c r="D30" s="272" t="s">
        <v>155</v>
      </c>
      <c r="E30" s="272" t="s">
        <v>153</v>
      </c>
      <c r="F30" s="291" t="s">
        <v>100</v>
      </c>
      <c r="G30" s="292"/>
      <c r="H30" s="269" t="s">
        <v>16</v>
      </c>
      <c r="I30" s="270"/>
      <c r="J30" s="270"/>
      <c r="K30" s="270"/>
      <c r="L30" s="270"/>
      <c r="M30" s="270"/>
      <c r="N30" s="270"/>
      <c r="O30" s="270"/>
      <c r="P30" s="270"/>
      <c r="Q30" s="271"/>
    </row>
    <row r="31" spans="1:17" s="118" customFormat="1" ht="12.75">
      <c r="A31" s="286"/>
      <c r="B31" s="289"/>
      <c r="C31" s="273"/>
      <c r="D31" s="278"/>
      <c r="E31" s="286"/>
      <c r="F31" s="272" t="s">
        <v>152</v>
      </c>
      <c r="G31" s="275" t="s">
        <v>151</v>
      </c>
      <c r="H31" s="269" t="s">
        <v>68</v>
      </c>
      <c r="I31" s="270"/>
      <c r="J31" s="270"/>
      <c r="K31" s="270"/>
      <c r="L31" s="270"/>
      <c r="M31" s="270"/>
      <c r="N31" s="270"/>
      <c r="O31" s="270"/>
      <c r="P31" s="270"/>
      <c r="Q31" s="271"/>
    </row>
    <row r="32" spans="1:17" s="118" customFormat="1" ht="12.75">
      <c r="A32" s="286"/>
      <c r="B32" s="289"/>
      <c r="C32" s="273"/>
      <c r="D32" s="278"/>
      <c r="E32" s="286"/>
      <c r="F32" s="273"/>
      <c r="G32" s="276"/>
      <c r="H32" s="272" t="s">
        <v>150</v>
      </c>
      <c r="I32" s="280" t="s">
        <v>102</v>
      </c>
      <c r="J32" s="281"/>
      <c r="K32" s="281"/>
      <c r="L32" s="282"/>
      <c r="M32" s="280" t="s">
        <v>103</v>
      </c>
      <c r="N32" s="281"/>
      <c r="O32" s="281"/>
      <c r="P32" s="281"/>
      <c r="Q32" s="282"/>
    </row>
    <row r="33" spans="1:17" s="158" customFormat="1" ht="12.75">
      <c r="A33" s="286"/>
      <c r="B33" s="289"/>
      <c r="C33" s="273"/>
      <c r="D33" s="278"/>
      <c r="E33" s="286"/>
      <c r="F33" s="273"/>
      <c r="G33" s="276"/>
      <c r="H33" s="278"/>
      <c r="I33" s="283" t="s">
        <v>149</v>
      </c>
      <c r="J33" s="269" t="s">
        <v>104</v>
      </c>
      <c r="K33" s="266"/>
      <c r="L33" s="267"/>
      <c r="M33" s="283" t="s">
        <v>147</v>
      </c>
      <c r="N33" s="265" t="s">
        <v>105</v>
      </c>
      <c r="O33" s="266"/>
      <c r="P33" s="266"/>
      <c r="Q33" s="267"/>
    </row>
    <row r="34" spans="1:17" s="158" customFormat="1" ht="48">
      <c r="A34" s="287"/>
      <c r="B34" s="290"/>
      <c r="C34" s="274"/>
      <c r="D34" s="279"/>
      <c r="E34" s="287"/>
      <c r="F34" s="274"/>
      <c r="G34" s="277"/>
      <c r="H34" s="279"/>
      <c r="I34" s="284"/>
      <c r="J34" s="156" t="s">
        <v>145</v>
      </c>
      <c r="K34" s="157" t="s">
        <v>132</v>
      </c>
      <c r="L34" s="156" t="s">
        <v>148</v>
      </c>
      <c r="M34" s="285"/>
      <c r="N34" s="157" t="s">
        <v>146</v>
      </c>
      <c r="O34" s="156" t="s">
        <v>145</v>
      </c>
      <c r="P34" s="157" t="s">
        <v>132</v>
      </c>
      <c r="Q34" s="157" t="s">
        <v>144</v>
      </c>
    </row>
    <row r="35" spans="1:17" s="201" customFormat="1" ht="12.75" customHeight="1" thickBot="1">
      <c r="A35" s="119">
        <v>1</v>
      </c>
      <c r="B35" s="200">
        <v>2</v>
      </c>
      <c r="C35" s="119">
        <v>3</v>
      </c>
      <c r="D35" s="119">
        <v>4</v>
      </c>
      <c r="E35" s="119">
        <v>5</v>
      </c>
      <c r="F35" s="119">
        <v>6</v>
      </c>
      <c r="G35" s="119">
        <v>7</v>
      </c>
      <c r="H35" s="119">
        <v>8</v>
      </c>
      <c r="I35" s="119">
        <v>9</v>
      </c>
      <c r="J35" s="119">
        <v>10</v>
      </c>
      <c r="K35" s="119">
        <v>11</v>
      </c>
      <c r="L35" s="119">
        <v>12</v>
      </c>
      <c r="M35" s="119">
        <v>13</v>
      </c>
      <c r="N35" s="119">
        <v>14</v>
      </c>
      <c r="O35" s="119">
        <v>15</v>
      </c>
      <c r="P35" s="119">
        <v>16</v>
      </c>
      <c r="Q35" s="119">
        <v>17</v>
      </c>
    </row>
    <row r="36" spans="1:17" s="116" customFormat="1" ht="18" customHeight="1" thickBot="1">
      <c r="A36" s="168" t="s">
        <v>5</v>
      </c>
      <c r="B36" s="169" t="s">
        <v>185</v>
      </c>
      <c r="C36" s="171"/>
      <c r="D36" s="170"/>
      <c r="E36" s="172">
        <f>SUM(E41)</f>
        <v>297563226</v>
      </c>
      <c r="F36" s="172">
        <f aca="true" t="shared" si="3" ref="F36:Q36">SUM(F41)</f>
        <v>225563226</v>
      </c>
      <c r="G36" s="172">
        <f t="shared" si="3"/>
        <v>72000000</v>
      </c>
      <c r="H36" s="172">
        <f t="shared" si="3"/>
        <v>297563226</v>
      </c>
      <c r="I36" s="172">
        <f t="shared" si="3"/>
        <v>225563226</v>
      </c>
      <c r="J36" s="172">
        <f t="shared" si="3"/>
        <v>0</v>
      </c>
      <c r="K36" s="172">
        <f t="shared" si="3"/>
        <v>0</v>
      </c>
      <c r="L36" s="172">
        <f t="shared" si="3"/>
        <v>225563226</v>
      </c>
      <c r="M36" s="172">
        <f t="shared" si="3"/>
        <v>72000000</v>
      </c>
      <c r="N36" s="172">
        <f t="shared" si="3"/>
        <v>72000000</v>
      </c>
      <c r="O36" s="172">
        <f t="shared" si="3"/>
        <v>0</v>
      </c>
      <c r="P36" s="172">
        <f t="shared" si="3"/>
        <v>0</v>
      </c>
      <c r="Q36" s="172">
        <f t="shared" si="3"/>
        <v>0</v>
      </c>
    </row>
    <row r="37" spans="1:17" s="116" customFormat="1" ht="15" customHeight="1">
      <c r="A37" s="120"/>
      <c r="B37" s="116" t="s">
        <v>107</v>
      </c>
      <c r="C37" s="116" t="s">
        <v>197</v>
      </c>
      <c r="Q37" s="121"/>
    </row>
    <row r="38" spans="1:17" s="116" customFormat="1" ht="15" customHeight="1">
      <c r="A38" s="120"/>
      <c r="B38" s="116" t="s">
        <v>109</v>
      </c>
      <c r="C38" s="116" t="s">
        <v>199</v>
      </c>
      <c r="Q38" s="121"/>
    </row>
    <row r="39" spans="1:17" s="116" customFormat="1" ht="15" customHeight="1">
      <c r="A39" s="120"/>
      <c r="B39" s="116" t="s">
        <v>111</v>
      </c>
      <c r="C39" s="116" t="s">
        <v>198</v>
      </c>
      <c r="Q39" s="121"/>
    </row>
    <row r="40" spans="1:17" s="116" customFormat="1" ht="15" customHeight="1">
      <c r="A40" s="120"/>
      <c r="B40" s="122" t="s">
        <v>113</v>
      </c>
      <c r="C40" s="124" t="s">
        <v>53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5"/>
    </row>
    <row r="41" spans="1:17" s="131" customFormat="1" ht="16.5" customHeight="1">
      <c r="A41" s="126" t="s">
        <v>133</v>
      </c>
      <c r="B41" s="127" t="s">
        <v>116</v>
      </c>
      <c r="C41" s="128"/>
      <c r="D41" s="129"/>
      <c r="E41" s="130">
        <f>SUM(E43:E47)</f>
        <v>297563226</v>
      </c>
      <c r="F41" s="130">
        <f aca="true" t="shared" si="4" ref="F41:Q41">SUM(F43:F47)</f>
        <v>225563226</v>
      </c>
      <c r="G41" s="130">
        <f t="shared" si="4"/>
        <v>72000000</v>
      </c>
      <c r="H41" s="130">
        <f t="shared" si="4"/>
        <v>297563226</v>
      </c>
      <c r="I41" s="130">
        <f t="shared" si="4"/>
        <v>225563226</v>
      </c>
      <c r="J41" s="130">
        <f t="shared" si="4"/>
        <v>0</v>
      </c>
      <c r="K41" s="130">
        <f t="shared" si="4"/>
        <v>0</v>
      </c>
      <c r="L41" s="130">
        <f t="shared" si="4"/>
        <v>225563226</v>
      </c>
      <c r="M41" s="130">
        <f t="shared" si="4"/>
        <v>72000000</v>
      </c>
      <c r="N41" s="130">
        <f t="shared" si="4"/>
        <v>72000000</v>
      </c>
      <c r="O41" s="130">
        <f t="shared" si="4"/>
        <v>0</v>
      </c>
      <c r="P41" s="130">
        <f t="shared" si="4"/>
        <v>0</v>
      </c>
      <c r="Q41" s="130">
        <f t="shared" si="4"/>
        <v>0</v>
      </c>
    </row>
    <row r="42" spans="1:17" s="131" customFormat="1" ht="16.5" customHeight="1">
      <c r="A42" s="126"/>
      <c r="B42" s="132" t="s">
        <v>68</v>
      </c>
      <c r="C42" s="126"/>
      <c r="D42" s="134" t="s">
        <v>186</v>
      </c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</row>
    <row r="43" spans="1:17" s="116" customFormat="1" ht="16.5" customHeight="1">
      <c r="A43" s="120"/>
      <c r="B43" s="173" t="s">
        <v>188</v>
      </c>
      <c r="C43" s="174"/>
      <c r="D43" s="175" t="s">
        <v>187</v>
      </c>
      <c r="E43" s="176">
        <f>SUM(F43:G43)</f>
        <v>6863223</v>
      </c>
      <c r="F43" s="176">
        <f>SUM(I43)</f>
        <v>6863223</v>
      </c>
      <c r="G43" s="176">
        <f>SUM(M43)</f>
        <v>0</v>
      </c>
      <c r="H43" s="176">
        <f>SUM(M43,I43)</f>
        <v>6863223</v>
      </c>
      <c r="I43" s="176">
        <f>SUM(J43:L43)</f>
        <v>6863223</v>
      </c>
      <c r="J43" s="176">
        <v>0</v>
      </c>
      <c r="K43" s="176">
        <v>0</v>
      </c>
      <c r="L43" s="176">
        <v>6863223</v>
      </c>
      <c r="M43" s="176">
        <f>SUM(N43:Q43)</f>
        <v>0</v>
      </c>
      <c r="N43" s="176">
        <v>0</v>
      </c>
      <c r="O43" s="176">
        <v>0</v>
      </c>
      <c r="P43" s="176">
        <v>0</v>
      </c>
      <c r="Q43" s="176">
        <v>0</v>
      </c>
    </row>
    <row r="44" spans="1:17" s="116" customFormat="1" ht="16.5" customHeight="1">
      <c r="A44" s="120"/>
      <c r="B44" s="173" t="s">
        <v>118</v>
      </c>
      <c r="C44" s="174"/>
      <c r="D44" s="175"/>
      <c r="E44" s="176">
        <f>SUM(F44:G44)</f>
        <v>3080501</v>
      </c>
      <c r="F44" s="176">
        <f>SUM(I44)</f>
        <v>700000</v>
      </c>
      <c r="G44" s="176">
        <f>SUM(M44)</f>
        <v>2380501</v>
      </c>
      <c r="H44" s="176">
        <f>SUM(M44,I44)</f>
        <v>3080501</v>
      </c>
      <c r="I44" s="176">
        <f>SUM(J44:L44)</f>
        <v>700000</v>
      </c>
      <c r="J44" s="176">
        <v>0</v>
      </c>
      <c r="K44" s="176">
        <v>0</v>
      </c>
      <c r="L44" s="176">
        <v>700000</v>
      </c>
      <c r="M44" s="176">
        <f>SUM(N44:Q44)</f>
        <v>2380501</v>
      </c>
      <c r="N44" s="176">
        <v>2380501</v>
      </c>
      <c r="O44" s="176">
        <v>0</v>
      </c>
      <c r="P44" s="176">
        <v>0</v>
      </c>
      <c r="Q44" s="176">
        <v>0</v>
      </c>
    </row>
    <row r="45" spans="1:17" s="116" customFormat="1" ht="16.5" customHeight="1">
      <c r="A45" s="120"/>
      <c r="B45" s="173" t="s">
        <v>122</v>
      </c>
      <c r="C45" s="174"/>
      <c r="D45" s="175"/>
      <c r="E45" s="176">
        <f>SUM(F45:G45)</f>
        <v>84257900</v>
      </c>
      <c r="F45" s="176">
        <f>SUM(I45)</f>
        <v>18238401</v>
      </c>
      <c r="G45" s="176">
        <f>SUM(M45)</f>
        <v>66019499</v>
      </c>
      <c r="H45" s="176">
        <f>SUM(M45,I45)</f>
        <v>84257900</v>
      </c>
      <c r="I45" s="176">
        <f>SUM(J45:L45)</f>
        <v>18238401</v>
      </c>
      <c r="J45" s="176">
        <v>0</v>
      </c>
      <c r="K45" s="176">
        <v>0</v>
      </c>
      <c r="L45" s="176">
        <v>18238401</v>
      </c>
      <c r="M45" s="176">
        <f>SUM(N45:Q45)</f>
        <v>66019499</v>
      </c>
      <c r="N45" s="176">
        <v>66019499</v>
      </c>
      <c r="O45" s="176">
        <v>0</v>
      </c>
      <c r="P45" s="176">
        <v>0</v>
      </c>
      <c r="Q45" s="176">
        <v>0</v>
      </c>
    </row>
    <row r="46" spans="1:17" s="116" customFormat="1" ht="16.5" customHeight="1">
      <c r="A46" s="120"/>
      <c r="B46" s="173" t="s">
        <v>123</v>
      </c>
      <c r="C46" s="174"/>
      <c r="D46" s="175"/>
      <c r="E46" s="176">
        <f>SUM(F46:G46)</f>
        <v>118751913</v>
      </c>
      <c r="F46" s="176">
        <f>SUM(I46)</f>
        <v>118751913</v>
      </c>
      <c r="G46" s="176">
        <f>SUM(M46)</f>
        <v>0</v>
      </c>
      <c r="H46" s="176">
        <f>SUM(M46,I46)</f>
        <v>118751913</v>
      </c>
      <c r="I46" s="176">
        <f>SUM(J46:L46)</f>
        <v>118751913</v>
      </c>
      <c r="J46" s="176">
        <v>0</v>
      </c>
      <c r="K46" s="176">
        <v>0</v>
      </c>
      <c r="L46" s="176">
        <v>118751913</v>
      </c>
      <c r="M46" s="176">
        <f>SUM(N46:Q46)</f>
        <v>0</v>
      </c>
      <c r="N46" s="176">
        <v>0</v>
      </c>
      <c r="O46" s="176">
        <v>0</v>
      </c>
      <c r="P46" s="176">
        <v>0</v>
      </c>
      <c r="Q46" s="176">
        <v>0</v>
      </c>
    </row>
    <row r="47" spans="1:17" s="116" customFormat="1" ht="16.5" customHeight="1" thickBot="1">
      <c r="A47" s="120"/>
      <c r="B47" s="173" t="s">
        <v>189</v>
      </c>
      <c r="C47" s="174"/>
      <c r="D47" s="175"/>
      <c r="E47" s="176">
        <f>SUM(F47:G47)</f>
        <v>84609689</v>
      </c>
      <c r="F47" s="176">
        <f>SUM(I47)</f>
        <v>81009689</v>
      </c>
      <c r="G47" s="176">
        <f>SUM(M47)</f>
        <v>3600000</v>
      </c>
      <c r="H47" s="176">
        <f>SUM(M47,I47)</f>
        <v>84609689</v>
      </c>
      <c r="I47" s="176">
        <f>SUM(J47:L47)</f>
        <v>81009689</v>
      </c>
      <c r="J47" s="176">
        <v>0</v>
      </c>
      <c r="K47" s="176">
        <v>0</v>
      </c>
      <c r="L47" s="176">
        <v>81009689</v>
      </c>
      <c r="M47" s="176">
        <f>SUM(N47:Q47)</f>
        <v>3600000</v>
      </c>
      <c r="N47" s="176">
        <v>3600000</v>
      </c>
      <c r="O47" s="176">
        <v>0</v>
      </c>
      <c r="P47" s="176">
        <v>0</v>
      </c>
      <c r="Q47" s="176">
        <v>0</v>
      </c>
    </row>
    <row r="48" spans="1:17" s="131" customFormat="1" ht="18" customHeight="1" thickBot="1">
      <c r="A48" s="168"/>
      <c r="B48" s="181" t="s">
        <v>120</v>
      </c>
      <c r="C48" s="196"/>
      <c r="D48" s="169"/>
      <c r="E48" s="172">
        <f>SUM(E11,E36)</f>
        <v>297800687</v>
      </c>
      <c r="F48" s="172">
        <f aca="true" t="shared" si="5" ref="F48:Q48">SUM(F11,F36)</f>
        <v>225587296</v>
      </c>
      <c r="G48" s="172">
        <f t="shared" si="5"/>
        <v>72213391</v>
      </c>
      <c r="H48" s="172">
        <f t="shared" si="5"/>
        <v>297800687</v>
      </c>
      <c r="I48" s="172">
        <f t="shared" si="5"/>
        <v>225587296</v>
      </c>
      <c r="J48" s="172">
        <f t="shared" si="5"/>
        <v>0</v>
      </c>
      <c r="K48" s="172">
        <f t="shared" si="5"/>
        <v>0</v>
      </c>
      <c r="L48" s="172">
        <f t="shared" si="5"/>
        <v>225587296</v>
      </c>
      <c r="M48" s="172">
        <f t="shared" si="5"/>
        <v>72213391</v>
      </c>
      <c r="N48" s="172">
        <f t="shared" si="5"/>
        <v>72213391</v>
      </c>
      <c r="O48" s="172">
        <f t="shared" si="5"/>
        <v>0</v>
      </c>
      <c r="P48" s="172">
        <f t="shared" si="5"/>
        <v>0</v>
      </c>
      <c r="Q48" s="172">
        <f t="shared" si="5"/>
        <v>0</v>
      </c>
    </row>
    <row r="49" spans="1:17" s="131" customFormat="1" ht="13.5" customHeight="1">
      <c r="A49" s="133"/>
      <c r="B49" s="133"/>
      <c r="C49" s="133"/>
      <c r="D49" s="133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</row>
    <row r="50" ht="14.25" customHeight="1">
      <c r="A50" s="115" t="s">
        <v>121</v>
      </c>
    </row>
    <row r="51" spans="8:14" ht="15">
      <c r="H51" s="28"/>
      <c r="N51" s="9" t="s">
        <v>0</v>
      </c>
    </row>
    <row r="52" ht="15">
      <c r="N52" s="9"/>
    </row>
    <row r="53" ht="15">
      <c r="N53" s="9" t="s">
        <v>1</v>
      </c>
    </row>
  </sheetData>
  <sheetProtection/>
  <mergeCells count="36">
    <mergeCell ref="H6:Q6"/>
    <mergeCell ref="A5:A9"/>
    <mergeCell ref="D5:D9"/>
    <mergeCell ref="E5:E9"/>
    <mergeCell ref="F6:F9"/>
    <mergeCell ref="G6:G9"/>
    <mergeCell ref="B5:B9"/>
    <mergeCell ref="F5:G5"/>
    <mergeCell ref="A4:Q4"/>
    <mergeCell ref="N8:Q8"/>
    <mergeCell ref="J8:L8"/>
    <mergeCell ref="I8:I9"/>
    <mergeCell ref="M8:M9"/>
    <mergeCell ref="I7:L7"/>
    <mergeCell ref="M7:Q7"/>
    <mergeCell ref="H5:Q5"/>
    <mergeCell ref="C5:C9"/>
    <mergeCell ref="H7:H9"/>
    <mergeCell ref="J33:L33"/>
    <mergeCell ref="M33:M34"/>
    <mergeCell ref="A30:A34"/>
    <mergeCell ref="B30:B34"/>
    <mergeCell ref="C30:C34"/>
    <mergeCell ref="D30:D34"/>
    <mergeCell ref="E30:E34"/>
    <mergeCell ref="F30:G30"/>
    <mergeCell ref="N33:Q33"/>
    <mergeCell ref="A29:Q29"/>
    <mergeCell ref="H30:Q30"/>
    <mergeCell ref="F31:F34"/>
    <mergeCell ref="G31:G34"/>
    <mergeCell ref="H31:Q31"/>
    <mergeCell ref="H32:H34"/>
    <mergeCell ref="I32:L32"/>
    <mergeCell ref="M32:Q32"/>
    <mergeCell ref="I33:I34"/>
  </mergeCells>
  <printOptions/>
  <pageMargins left="0.25" right="0.24" top="0.67" bottom="0.6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BRM</cp:lastModifiedBy>
  <cp:lastPrinted>2010-11-24T09:51:30Z</cp:lastPrinted>
  <dcterms:created xsi:type="dcterms:W3CDTF">2007-01-12T09:44:44Z</dcterms:created>
  <dcterms:modified xsi:type="dcterms:W3CDTF">2011-03-01T13:22:25Z</dcterms:modified>
  <cp:category/>
  <cp:version/>
  <cp:contentType/>
  <cp:contentStatus/>
</cp:coreProperties>
</file>