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4"/>
  </bookViews>
  <sheets>
    <sheet name="Zarządzenie" sheetId="1" r:id="rId1"/>
    <sheet name="Uzasadnienie" sheetId="2" r:id="rId2"/>
    <sheet name="Zał.1-doch." sheetId="3" r:id="rId3"/>
    <sheet name="Zał.2-wyd." sheetId="4" r:id="rId4"/>
    <sheet name="Zał.3-wyd.bież." sheetId="5" r:id="rId5"/>
    <sheet name="Zał.4-zlec." sheetId="6" r:id="rId6"/>
  </sheets>
  <definedNames/>
  <calcPr fullCalcOnLoad="1"/>
</workbook>
</file>

<file path=xl/sharedStrings.xml><?xml version="1.0" encoding="utf-8"?>
<sst xmlns="http://schemas.openxmlformats.org/spreadsheetml/2006/main" count="211" uniqueCount="134">
  <si>
    <t>bieżące</t>
  </si>
  <si>
    <t>majątkowe</t>
  </si>
  <si>
    <t>Rozdział</t>
  </si>
  <si>
    <t>§ 1</t>
  </si>
  <si>
    <t>§ 2</t>
  </si>
  <si>
    <t>Dział</t>
  </si>
  <si>
    <t>§ 3</t>
  </si>
  <si>
    <t>Ogółem</t>
  </si>
  <si>
    <t>dotacje</t>
  </si>
  <si>
    <t>w tym :</t>
  </si>
  <si>
    <t>Dochody ogółem</t>
  </si>
  <si>
    <t>Źródło dochodów</t>
  </si>
  <si>
    <t>Nazwa działu i rozdziału</t>
  </si>
  <si>
    <t>Planowane wydatki na 2010 r</t>
  </si>
  <si>
    <t>Wydatki ogółem</t>
  </si>
  <si>
    <t>ZMIANY W DOCHODACH NA 2010 ROK</t>
  </si>
  <si>
    <t>ZMIANY W WYDATKACH NA 2010 ROK</t>
  </si>
  <si>
    <t xml:space="preserve">   W Uchwale Budżetowej Miasta Gostynina na rok 2010 Nr 233/XLI/09 Rady Miejskiej w Gostyninie z dnia 29 grudnia 2009 roku wprowadza się następujące zmiany:</t>
  </si>
  <si>
    <t>Przed zmianą</t>
  </si>
  <si>
    <t>Po zmianie</t>
  </si>
  <si>
    <t>Zmiana</t>
  </si>
  <si>
    <t>U Z A S A D N I E N I E</t>
  </si>
  <si>
    <t>852</t>
  </si>
  <si>
    <t>85228</t>
  </si>
  <si>
    <t>zmieniające Uchwałę Budżetową Miasta Gostynina na rok 2010</t>
  </si>
  <si>
    <t>Dotacje celowe otrzymane z budżetu państwa na realizację zadań bieżących z zakresu administracji rządowej oraz innych zadań zleconych gminie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</si>
  <si>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</si>
  <si>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</si>
  <si>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</si>
  <si>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</si>
  <si>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</si>
  <si>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</si>
  <si>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750</t>
  </si>
  <si>
    <t>75011</t>
  </si>
  <si>
    <t>751</t>
  </si>
  <si>
    <t>75101</t>
  </si>
  <si>
    <t>85212</t>
  </si>
  <si>
    <t>85213</t>
  </si>
  <si>
    <t>Ogółem wydatki</t>
  </si>
  <si>
    <t>ZMIANY W WYDATKACH BIEŻĄCYCH NA 2010 ROK</t>
  </si>
  <si>
    <t>Wydatki jednostek budżeto-wych</t>
  </si>
  <si>
    <t>na wynagrodze-nia i składki od nich naliczane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</si>
  <si>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</si>
  <si>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</si>
  <si>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</si>
  <si>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</si>
  <si>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</si>
  <si>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</si>
  <si>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</si>
  <si>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Wynagrodzenia osobowe i wydatki pochodne od wynagrodzeń dla pracowników Urzędu Stanu Cywilnego oraz pracowników realizujących zadania z zakresu ewidencji ludności</t>
  </si>
  <si>
    <t xml:space="preserve">Wynagrodzenie w ramach umowy-zlecenia dla pracownika prowadzącego i aktualizującego stały rejestr wyborców 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</si>
  <si>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</si>
  <si>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Wydatki na składki na ubezpieczenia zdrowotne dla osób pobierających świadczenia pielęgnacyjne</t>
  </si>
  <si>
    <t>Świadczenie specjalistycznych usług opiekuńczych</t>
  </si>
  <si>
    <t>OGÓŁEM</t>
  </si>
  <si>
    <t xml:space="preserve">   Na podstawie art. 30 ust. 2 pkt 4 i art. 90 ust. 2 ustawy z dnia 8 marca 1990r. o samorządzie gminnym (Dz.U.z 2001r. Nr 142, poz. 1591 ze zm.), art. 2 pkt 2 oraz art. 257 pkt 1 ustawy z dnia 27 sierpnia 2009r. o finansach publicznych (Dz.U.Nr 157, poz. 1204) - zarządzam, co następuje:</t>
  </si>
  <si>
    <t>zgodnie z Załącznikiem nr 1 do niniejszego zarządzenia, zmieniającym Załącznik nr 1 do Uchwały Budżetowej pn. Dochody na 2010 rok.</t>
  </si>
  <si>
    <t>zgodnie z Załącznikiem nr 2 do niniejszego zarządzenia, zmieniającym Załącznik nr 2 do Uchwały Budżetowej pn. Wydatki na 2010 rok.</t>
  </si>
  <si>
    <t>3. Zmiany wydatków budżetu obejmują zmiany planu wydatków bieżących, zgodnie z Załącznikiem nr 3 do niniejszego zarządzenia, zmieniającym Załącznik nr 2a do Uchwały Budżetowej pn. Wydatki bieżące na 2010 rok.</t>
  </si>
  <si>
    <t xml:space="preserve">   Zarządzenie wchodzi w życie z dniem podpisania. </t>
  </si>
  <si>
    <t>Burmistrz Miasta Gostynina</t>
  </si>
  <si>
    <t xml:space="preserve">                                                                                           Burmistrz Miasta Gostynina</t>
  </si>
  <si>
    <t xml:space="preserve">   Zarządzenie zostaje przesłane do Regionalnej Izby Obrachunkowej w Warszawie Zespół w Płocku.</t>
  </si>
  <si>
    <t xml:space="preserve">                                                                                             Włodzimierz Śniecikowski</t>
  </si>
  <si>
    <t>4. Zmiany dochodów i wydatków budżetu obejmują zmiany planu dochodów i wydatków związanych z realizacją zadań z zakresu administracji rządowej i innych zleconych odrębnymi ustawami, zgodnie z Załącznikiem nr 4 do niniejszego zarządzenia, zmieniającym Załącznik nr 4 do Uchwały Budżetowej pn. Dochody i wydatki związane z realizacją zadań z zakresu administracji rządowej i innych zleconych odrębnymi ustawami.</t>
  </si>
  <si>
    <t xml:space="preserve"> Włodzimierz Śniecikowski</t>
  </si>
  <si>
    <t xml:space="preserve">środki europejskie i inne środki pochodzące ze źródeł </t>
  </si>
  <si>
    <t>zagranicznych, niepodlegające zwrotowi</t>
  </si>
  <si>
    <t>zmieniającego Uchwałę Budżetową Miasta Gostynina na rok 2010</t>
  </si>
  <si>
    <t>związane z realizacją ich statutowych zadań</t>
  </si>
  <si>
    <t xml:space="preserve">                                                                                      Burmistrz Miasta Gostynina</t>
  </si>
  <si>
    <t xml:space="preserve">                                                                                       Włodzimierz Śniecikowski</t>
  </si>
  <si>
    <t>752</t>
  </si>
  <si>
    <t>Planowane dochody na 2010 rok</t>
  </si>
  <si>
    <r>
      <t xml:space="preserve">Ogółem         </t>
    </r>
    <r>
      <rPr>
        <sz val="9"/>
        <rFont val="Arial CE"/>
        <family val="0"/>
      </rPr>
      <t>(4 + 7)</t>
    </r>
  </si>
  <si>
    <t>zagraniczn., niepodlegające zwrotowi</t>
  </si>
  <si>
    <t>75212</t>
  </si>
  <si>
    <t>Wydatki na szkolenia obronne i opracowanie dokumentacji planistycznej z zakresu obrony narodowej</t>
  </si>
  <si>
    <t>754</t>
  </si>
  <si>
    <t>75414</t>
  </si>
  <si>
    <t>Wydatki na szkolenia z zakresu obrony cywilnej</t>
  </si>
  <si>
    <t>010</t>
  </si>
  <si>
    <t>01095</t>
  </si>
  <si>
    <t>Pozostała działalność</t>
  </si>
  <si>
    <t>75108</t>
  </si>
  <si>
    <t>75107</t>
  </si>
  <si>
    <t>Wydatki na zwrot części podatku akcyzowego zawartego w cenie oleju napędowego wykorzystywanego do produkcji rolnej przez producentów rolnych oraz na pokrycie kosztów postepowania w sprawie jego zwrotu</t>
  </si>
  <si>
    <t>Wydatki na finansowanie zadań wyborczych związanych z przygotowaniem  i przeprowadzeniem wyborów na Prezydenta RP zarządzonych na 20 czerwca 2010 roku</t>
  </si>
  <si>
    <t>Wydatki na finansowanie zadań wyborczych związanych z przygotowaniem  i przeprowadzeniem wyborów uzupełniających do Senatu RP zarządzonych na 20 czerwca 2010 roku</t>
  </si>
  <si>
    <t xml:space="preserve"> - 2 -</t>
  </si>
  <si>
    <t>POMOC SPOŁECZNA</t>
  </si>
  <si>
    <t>Dotacje celowe otrzymane z budżetu państwa na realizację własnych zadań bieżących gmin</t>
  </si>
  <si>
    <t>85295</t>
  </si>
  <si>
    <t>854</t>
  </si>
  <si>
    <t>EDUKACYJNA OPIEKA WYCHOWAWCZA</t>
  </si>
  <si>
    <t>ADMINISTRACJA PUBLICZNA</t>
  </si>
  <si>
    <t>ADMNISTRACJA PUBLICZNA</t>
  </si>
  <si>
    <t>75056</t>
  </si>
  <si>
    <t>Spis powszechny i inne</t>
  </si>
  <si>
    <t>85415</t>
  </si>
  <si>
    <t>Pomoc materialna dla uczniów</t>
  </si>
  <si>
    <t>Burmistrza Miasta Gostynina z dnia 31 sierpnia 2010 roku</t>
  </si>
  <si>
    <t>Wydatki na realizację powszechnego spisu rolnego, w tym na nagrody dla gminnych komisarzy spisowych, dodatki spisowe i nagrody dla zastępców gminnych komisarzy spisowych oraz dla pracowników oddelegowanych do pracy w gminnych biurach spisowych, umowy zlecenia lub umowy o dzieło dla pracowników urzędu wykonujących czynności związane z realizacją zadań oraz wydatki rzeczowe związane z funkcjonowaniem gminnych biur spisowych</t>
  </si>
  <si>
    <r>
      <t xml:space="preserve">1. Zwiększa się dochody budżetu ogółem o łączną kwotę </t>
    </r>
    <r>
      <rPr>
        <b/>
        <sz val="11"/>
        <rFont val="Arial"/>
        <family val="2"/>
      </rPr>
      <t>122.449,-zł</t>
    </r>
    <r>
      <rPr>
        <sz val="11"/>
        <rFont val="Arial"/>
        <family val="2"/>
      </rPr>
      <t xml:space="preserve">. Ustala się dochody budżetu w łącznej kwocie </t>
    </r>
    <r>
      <rPr>
        <b/>
        <sz val="11"/>
        <rFont val="Arial"/>
        <family val="2"/>
      </rPr>
      <t>47.969.461,-zł.</t>
    </r>
  </si>
  <si>
    <r>
      <t xml:space="preserve">1) dochody bieżące zwiększa się o kwotę </t>
    </r>
    <r>
      <rPr>
        <b/>
        <sz val="11"/>
        <rFont val="Arial"/>
        <family val="2"/>
      </rPr>
      <t>122.449,-zł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40.506.321,-zł</t>
    </r>
  </si>
  <si>
    <r>
      <t xml:space="preserve">2. Zwiększa się wydatki budżetu ogółem o łączną kwotę </t>
    </r>
    <r>
      <rPr>
        <b/>
        <sz val="11"/>
        <rFont val="Arial"/>
        <family val="2"/>
      </rPr>
      <t>122.449,-zł</t>
    </r>
    <r>
      <rPr>
        <sz val="11"/>
        <rFont val="Arial"/>
        <family val="2"/>
      </rPr>
      <t xml:space="preserve">. Ustala się wydatki budżetu w łącznej kwocie </t>
    </r>
    <r>
      <rPr>
        <b/>
        <sz val="11"/>
        <rFont val="Arial"/>
        <family val="2"/>
      </rPr>
      <t>46.895.795,-zł.</t>
    </r>
  </si>
  <si>
    <r>
      <t xml:space="preserve">1) wydatki bieżące zwiększa się o kwotę </t>
    </r>
    <r>
      <rPr>
        <b/>
        <sz val="11"/>
        <rFont val="Arial"/>
        <family val="2"/>
      </rPr>
      <t>122.449,-zł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34.620.446,-zł</t>
    </r>
  </si>
  <si>
    <t xml:space="preserve">              Z A R Z Ą D Z E N I E   Nr  84 / 2010</t>
  </si>
  <si>
    <r>
      <t xml:space="preserve">Załącznik nr 1 do zarządzenia nr </t>
    </r>
    <r>
      <rPr>
        <b/>
        <sz val="10"/>
        <rFont val="Arial"/>
        <family val="2"/>
      </rPr>
      <t>84/2010</t>
    </r>
  </si>
  <si>
    <r>
      <rPr>
        <sz val="10"/>
        <rFont val="Arial"/>
        <family val="2"/>
      </rPr>
      <t xml:space="preserve">Burmistrza Miasta Gostynina z dnia </t>
    </r>
    <r>
      <rPr>
        <b/>
        <sz val="10"/>
        <rFont val="Arial"/>
        <family val="2"/>
      </rPr>
      <t>31 sierpnia 2010 roku</t>
    </r>
  </si>
  <si>
    <r>
      <t xml:space="preserve">Załącznik nr 2 do zarządzenia nr </t>
    </r>
    <r>
      <rPr>
        <b/>
        <sz val="10"/>
        <rFont val="Arial"/>
        <family val="2"/>
      </rPr>
      <t>84/2010</t>
    </r>
  </si>
  <si>
    <r>
      <t xml:space="preserve">Załącznik nr 3 do zarządzenia nr </t>
    </r>
    <r>
      <rPr>
        <b/>
        <sz val="10"/>
        <rFont val="Arial"/>
        <family val="2"/>
      </rPr>
      <t>84/2010</t>
    </r>
  </si>
  <si>
    <r>
      <t xml:space="preserve">Załącznik nr 4 do zarządzenia nr </t>
    </r>
    <r>
      <rPr>
        <b/>
        <sz val="10"/>
        <rFont val="Arial"/>
        <family val="2"/>
      </rPr>
      <t>84/2010</t>
    </r>
  </si>
  <si>
    <r>
      <t xml:space="preserve">1. Dochody i wydatki budżetu Miasta zwiększa się o kwotę </t>
    </r>
    <r>
      <rPr>
        <b/>
        <sz val="11"/>
        <rFont val="Arial"/>
        <family val="2"/>
      </rPr>
      <t>14.329,-zł</t>
    </r>
    <r>
      <rPr>
        <sz val="11"/>
        <rFont val="Arial"/>
        <family val="2"/>
      </rPr>
      <t xml:space="preserve"> na podstawie pisma PK-CBS-OL-45-PSR/59/2010 Prezesa Głównego Urzędu Startystycznego z dnia 7 lipca 2010 roku - z tytułu dotacji celowej otrzymanej z budżetu państwa na realizację zadań bieżących z zakresu administracji rządowej oraz innych zadań zleconych gminie z przeznaczeniem na wydatki osobowe (dodatki spisowe), składki ZUS oraz wydatki rzeczowe związane z realizacją Powszechnego Spisu Rolnego w 2010 roku.</t>
    </r>
  </si>
  <si>
    <r>
      <t xml:space="preserve">2. Dochody i wydatki budżetu Miasta zwiększa się o kwotę </t>
    </r>
    <r>
      <rPr>
        <b/>
        <sz val="11"/>
        <rFont val="Arial"/>
        <family val="2"/>
      </rPr>
      <t>70.000,-zł</t>
    </r>
    <r>
      <rPr>
        <sz val="11"/>
        <rFont val="Arial"/>
        <family val="2"/>
      </rPr>
      <t xml:space="preserve"> zgodnie z decyzją Wojewody Mazowieckiego Nr 128 z dnia 30 lipca 2010 roku - z tytułu dotacji celowej otrzymanej z budżetu państwa na realizację własnych zadań bieżących gmin z przeznaczeniem na dofinansowanie realizacji programu "Pomoc państwa w zakresie dożywiania".</t>
    </r>
  </si>
  <si>
    <r>
      <t xml:space="preserve">3. Dochody i wydatki budżetu Miasta zwiększa się o kwotę </t>
    </r>
    <r>
      <rPr>
        <b/>
        <sz val="11"/>
        <rFont val="Arial"/>
        <family val="2"/>
      </rPr>
      <t>38.120,-zł</t>
    </r>
    <r>
      <rPr>
        <sz val="11"/>
        <rFont val="Arial"/>
        <family val="2"/>
      </rPr>
      <t xml:space="preserve"> zgodnie z decyzją Wojewody Mazowieckiego Nr 97 z dnia 25 czerwca 2010 roku - z tytułu dotacji celowej otrzymanej z budżetu państwa na realizację własnych zadań bieżących gmin z przeznaczeniem na dofinansowanie zakupu podręczników dla uczniów w ramach Rządowego programu pomocy uczniom - "Wyprawka szkolna".</t>
    </r>
  </si>
  <si>
    <t>801</t>
  </si>
  <si>
    <t>OŚWIATA I WYCHOWANIE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</si>
  <si>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</si>
  <si>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</si>
  <si>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</si>
  <si>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</si>
  <si>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</si>
  <si>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</si>
  <si>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</si>
  <si>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</si>
  <si>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</si>
  <si>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</si>
  <si>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</si>
  <si>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</si>
  <si>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</si>
  <si>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5. W rozdziale 85153 zmniejsza się planowane wydatki na wynagrodzenia bezosobowe (w ramach umów-zleceń) o kwotę 10.000,-zł i zwiększa się plan wydatków o kwotę 10.000,-zł na realizację statutowych zadań (zakup pozostałych usług do realizacji zadań określonych w Miejskim Programie Przeciwdziałania Narkomanii).</t>
  </si>
  <si>
    <t>6. W rozdziale 85154 zmniejsza się planowane wydatki na wynagrodzenia bezosobowe (w ramach umów-zleceń) o kwotę 5.000,-zł i zwiększa się plan wydatków o kwotę 5.000,-zł na realizację statutowych zadań (zakup pozostałych usług do realizacji zadań określonych w Miejskim Programie Profilaktyki i Rozwiązywania Problemów Alkoholowych).</t>
  </si>
  <si>
    <t>4. Zmniejsza się plan wydatków w rozdzialach 80113, 80114 i 80195 o łączną kwotę 20.000,-zł i zwiększa się plan wydatków w rozdziale 80110 o kwotę 20.000,-zł  z przeznaczeniem na remonty podłóg w salach Gimnazjum nr 1.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</si>
</sst>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7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2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Arial CE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Arial CE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4" fillId="0" borderId="0" xfId="0" applyFont="1" applyAlignment="1">
      <alignment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33" borderId="13" xfId="0" applyFont="1" applyFill="1" applyBorder="1" applyAlignment="1">
      <alignment horizontal="center" vertical="center" wrapText="1"/>
    </xf>
    <xf numFmtId="3" fontId="66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18" fillId="33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0" fontId="15" fillId="33" borderId="11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vertical="center"/>
    </xf>
    <xf numFmtId="0" fontId="7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3" fontId="7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8" fillId="0" borderId="0" xfId="0" applyFont="1" applyFill="1" applyAlignment="1">
      <alignment vertical="top" wrapText="1"/>
    </xf>
    <xf numFmtId="0" fontId="69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68" fillId="0" borderId="0" xfId="0" applyFont="1" applyAlignment="1">
      <alignment vertical="top" wrapText="1"/>
    </xf>
    <xf numFmtId="0" fontId="71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71" fillId="0" borderId="12" xfId="0" applyNumberFormat="1" applyFont="1" applyBorder="1" applyAlignment="1">
      <alignment horizontal="center" vertical="center"/>
    </xf>
    <xf numFmtId="49" fontId="71" fillId="0" borderId="14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72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4">
      <selection activeCell="A15" sqref="A15"/>
    </sheetView>
  </sheetViews>
  <sheetFormatPr defaultColWidth="9.140625" defaultRowHeight="12.75"/>
  <cols>
    <col min="1" max="1" width="94.7109375" style="118" customWidth="1"/>
    <col min="2" max="2" width="54.7109375" style="118" customWidth="1"/>
    <col min="3" max="3" width="10.57421875" style="118" bestFit="1" customWidth="1"/>
    <col min="4" max="4" width="9.421875" style="118" bestFit="1" customWidth="1"/>
    <col min="5" max="5" width="9.8515625" style="118" bestFit="1" customWidth="1"/>
    <col min="6" max="16384" width="9.140625" style="118" customWidth="1"/>
  </cols>
  <sheetData>
    <row r="1" spans="1:2" s="21" customFormat="1" ht="12.75" customHeight="1">
      <c r="A1" s="165"/>
      <c r="B1" s="23"/>
    </row>
    <row r="2" s="22" customFormat="1" ht="17.25" customHeight="1">
      <c r="A2" s="24" t="s">
        <v>107</v>
      </c>
    </row>
    <row r="3" s="22" customFormat="1" ht="17.25" customHeight="1">
      <c r="A3" s="24" t="s">
        <v>101</v>
      </c>
    </row>
    <row r="4" s="22" customFormat="1" ht="17.25" customHeight="1">
      <c r="A4" s="24" t="s">
        <v>24</v>
      </c>
    </row>
    <row r="5" s="22" customFormat="1" ht="14.25" customHeight="1"/>
    <row r="6" s="21" customFormat="1" ht="42.75">
      <c r="A6" s="28" t="s">
        <v>55</v>
      </c>
    </row>
    <row r="7" s="21" customFormat="1" ht="14.25" customHeight="1">
      <c r="A7" s="28"/>
    </row>
    <row r="8" s="21" customFormat="1" ht="16.5" customHeight="1">
      <c r="A8" s="30" t="s">
        <v>3</v>
      </c>
    </row>
    <row r="9" s="21" customFormat="1" ht="28.5">
      <c r="A9" s="28" t="s">
        <v>17</v>
      </c>
    </row>
    <row r="10" s="115" customFormat="1" ht="9" customHeight="1">
      <c r="A10" s="116"/>
    </row>
    <row r="11" s="115" customFormat="1" ht="30">
      <c r="A11" s="28" t="s">
        <v>103</v>
      </c>
    </row>
    <row r="12" s="21" customFormat="1" ht="16.5" customHeight="1">
      <c r="A12" s="28" t="s">
        <v>104</v>
      </c>
    </row>
    <row r="13" s="21" customFormat="1" ht="28.5">
      <c r="A13" s="28" t="s">
        <v>56</v>
      </c>
    </row>
    <row r="14" s="115" customFormat="1" ht="9" customHeight="1">
      <c r="A14" s="116"/>
    </row>
    <row r="15" s="115" customFormat="1" ht="30">
      <c r="A15" s="28" t="s">
        <v>105</v>
      </c>
    </row>
    <row r="16" s="115" customFormat="1" ht="16.5" customHeight="1">
      <c r="A16" s="28" t="s">
        <v>106</v>
      </c>
    </row>
    <row r="17" s="115" customFormat="1" ht="28.5">
      <c r="A17" s="28" t="s">
        <v>57</v>
      </c>
    </row>
    <row r="18" s="115" customFormat="1" ht="9" customHeight="1">
      <c r="A18" s="116"/>
    </row>
    <row r="19" spans="1:2" s="115" customFormat="1" ht="42.75">
      <c r="A19" s="28" t="s">
        <v>58</v>
      </c>
      <c r="B19" s="114"/>
    </row>
    <row r="20" spans="1:2" s="115" customFormat="1" ht="9" customHeight="1">
      <c r="A20" s="116"/>
      <c r="B20" s="114"/>
    </row>
    <row r="21" spans="1:2" s="115" customFormat="1" ht="71.25">
      <c r="A21" s="28" t="s">
        <v>64</v>
      </c>
      <c r="B21" s="114"/>
    </row>
    <row r="22" spans="1:2" s="115" customFormat="1" ht="15.75">
      <c r="A22" s="116"/>
      <c r="B22" s="114"/>
    </row>
    <row r="23" spans="1:2" s="115" customFormat="1" ht="15.75">
      <c r="A23" s="30" t="s">
        <v>4</v>
      </c>
      <c r="B23" s="114"/>
    </row>
    <row r="24" spans="1:2" s="115" customFormat="1" ht="15.75">
      <c r="A24" s="29" t="s">
        <v>62</v>
      </c>
      <c r="B24" s="114"/>
    </row>
    <row r="25" spans="1:2" s="115" customFormat="1" ht="15.75">
      <c r="A25" s="29"/>
      <c r="B25" s="114"/>
    </row>
    <row r="26" s="115" customFormat="1" ht="15.75">
      <c r="A26" s="30" t="s">
        <v>6</v>
      </c>
    </row>
    <row r="27" spans="1:2" s="115" customFormat="1" ht="16.5" customHeight="1">
      <c r="A27" s="29" t="s">
        <v>59</v>
      </c>
      <c r="B27" s="117"/>
    </row>
    <row r="28" spans="1:2" s="115" customFormat="1" ht="16.5" customHeight="1">
      <c r="A28" s="29"/>
      <c r="B28" s="117"/>
    </row>
    <row r="29" s="115" customFormat="1" ht="16.5" customHeight="1">
      <c r="A29" s="27" t="s">
        <v>61</v>
      </c>
    </row>
    <row r="30" s="115" customFormat="1" ht="9" customHeight="1">
      <c r="A30" s="31"/>
    </row>
    <row r="31" s="115" customFormat="1" ht="16.5" customHeight="1">
      <c r="A31" s="27" t="s">
        <v>63</v>
      </c>
    </row>
    <row r="32" s="115" customFormat="1" ht="16.5" customHeight="1">
      <c r="A32" s="118"/>
    </row>
    <row r="33" s="115" customFormat="1" ht="17.25" customHeight="1">
      <c r="A33" s="118"/>
    </row>
    <row r="34" s="115" customFormat="1" ht="10.5" customHeight="1">
      <c r="A34" s="118"/>
    </row>
    <row r="35" s="115" customFormat="1" ht="17.25" customHeight="1">
      <c r="A35" s="118"/>
    </row>
    <row r="37" ht="15.75">
      <c r="A37" s="41"/>
    </row>
    <row r="38" ht="15.75">
      <c r="A38" s="41"/>
    </row>
    <row r="39" ht="15.75">
      <c r="A39" s="41"/>
    </row>
  </sheetData>
  <sheetProtection/>
  <printOptions/>
  <pageMargins left="0.59" right="0.55" top="0.82" bottom="0.79" header="0.5118110236220472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6">
      <selection activeCell="A15" sqref="A15"/>
    </sheetView>
  </sheetViews>
  <sheetFormatPr defaultColWidth="9.140625" defaultRowHeight="12.75"/>
  <cols>
    <col min="1" max="1" width="82.00390625" style="89" customWidth="1"/>
    <col min="2" max="16384" width="9.140625" style="89" customWidth="1"/>
  </cols>
  <sheetData>
    <row r="2" ht="15.75">
      <c r="A2" s="25" t="s">
        <v>21</v>
      </c>
    </row>
    <row r="3" ht="14.25">
      <c r="A3" s="154"/>
    </row>
    <row r="4" spans="1:2" ht="88.5" customHeight="1">
      <c r="A4" s="40" t="s">
        <v>113</v>
      </c>
      <c r="B4" s="166"/>
    </row>
    <row r="5" ht="14.25">
      <c r="A5" s="154"/>
    </row>
    <row r="6" ht="72">
      <c r="A6" s="40" t="s">
        <v>114</v>
      </c>
    </row>
    <row r="7" ht="14.25">
      <c r="A7" s="154"/>
    </row>
    <row r="8" ht="72">
      <c r="A8" s="40" t="s">
        <v>115</v>
      </c>
    </row>
    <row r="9" ht="14.25">
      <c r="A9" s="154"/>
    </row>
    <row r="10" ht="42.75">
      <c r="A10" s="40" t="s">
        <v>133</v>
      </c>
    </row>
    <row r="11" ht="14.25">
      <c r="A11" s="154"/>
    </row>
    <row r="12" s="196" customFormat="1" ht="59.25" customHeight="1">
      <c r="A12" s="40" t="s">
        <v>131</v>
      </c>
    </row>
    <row r="13" ht="14.25">
      <c r="A13" s="154"/>
    </row>
    <row r="14" s="196" customFormat="1" ht="71.25">
      <c r="A14" s="40" t="s">
        <v>132</v>
      </c>
    </row>
    <row r="15" ht="14.25">
      <c r="A15" s="154"/>
    </row>
    <row r="16" ht="15.75">
      <c r="A16" s="27" t="s">
        <v>70</v>
      </c>
    </row>
    <row r="17" ht="15">
      <c r="A17" s="31"/>
    </row>
    <row r="18" ht="15.75">
      <c r="A18" s="27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B3" sqref="B3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9" width="11.00390625" style="0" customWidth="1"/>
  </cols>
  <sheetData>
    <row r="1" spans="2:11" ht="16.5" customHeight="1">
      <c r="B1" s="1"/>
      <c r="K1" s="20" t="s">
        <v>108</v>
      </c>
    </row>
    <row r="2" spans="2:11" ht="16.5" customHeight="1">
      <c r="B2" s="1"/>
      <c r="K2" s="20" t="s">
        <v>109</v>
      </c>
    </row>
    <row r="3" spans="2:11" ht="16.5" customHeight="1">
      <c r="B3" s="88"/>
      <c r="K3" s="20" t="s">
        <v>68</v>
      </c>
    </row>
    <row r="4" spans="1:2" ht="18">
      <c r="A4" s="2" t="s">
        <v>15</v>
      </c>
      <c r="B4" s="1"/>
    </row>
    <row r="5" spans="3:5" ht="12.75">
      <c r="C5" s="3"/>
      <c r="D5" s="3"/>
      <c r="E5" s="3"/>
    </row>
    <row r="6" spans="1:11" ht="12.75">
      <c r="A6" s="90"/>
      <c r="B6" s="91"/>
      <c r="C6" s="92"/>
      <c r="D6" s="93"/>
      <c r="E6" s="94"/>
      <c r="F6" s="95"/>
      <c r="G6" s="95"/>
      <c r="H6" s="93" t="s">
        <v>73</v>
      </c>
      <c r="I6" s="95"/>
      <c r="J6" s="95"/>
      <c r="K6" s="96"/>
    </row>
    <row r="7" spans="1:11" s="4" customFormat="1" ht="15" customHeight="1">
      <c r="A7" s="170"/>
      <c r="B7" s="170"/>
      <c r="C7" s="97"/>
      <c r="D7" s="98"/>
      <c r="E7" s="99"/>
      <c r="F7" s="86"/>
      <c r="G7" s="86"/>
      <c r="H7" s="86"/>
      <c r="I7" s="86" t="s">
        <v>46</v>
      </c>
      <c r="J7" s="86"/>
      <c r="K7" s="87"/>
    </row>
    <row r="8" spans="1:11" s="4" customFormat="1" ht="15" customHeight="1">
      <c r="A8" s="170"/>
      <c r="B8" s="170"/>
      <c r="C8" s="98"/>
      <c r="D8" s="98"/>
      <c r="E8" s="99"/>
      <c r="F8" s="100"/>
      <c r="G8" s="101" t="s">
        <v>26</v>
      </c>
      <c r="H8" s="87"/>
      <c r="I8" s="100"/>
      <c r="J8" s="101" t="s">
        <v>26</v>
      </c>
      <c r="K8" s="87"/>
    </row>
    <row r="9" spans="1:11" s="4" customFormat="1" ht="45.75" customHeight="1">
      <c r="A9" s="102" t="s">
        <v>5</v>
      </c>
      <c r="B9" s="102" t="s">
        <v>11</v>
      </c>
      <c r="C9" s="32"/>
      <c r="D9" s="103" t="s">
        <v>74</v>
      </c>
      <c r="E9" s="26"/>
      <c r="F9" s="5" t="s">
        <v>0</v>
      </c>
      <c r="G9" s="45" t="s">
        <v>8</v>
      </c>
      <c r="H9" s="66" t="s">
        <v>66</v>
      </c>
      <c r="I9" s="5" t="s">
        <v>1</v>
      </c>
      <c r="J9" s="45" t="s">
        <v>8</v>
      </c>
      <c r="K9" s="66" t="s">
        <v>66</v>
      </c>
    </row>
    <row r="10" spans="1:11" s="4" customFormat="1" ht="27" customHeight="1">
      <c r="A10" s="5"/>
      <c r="B10" s="6"/>
      <c r="C10" s="32" t="s">
        <v>18</v>
      </c>
      <c r="D10" s="17" t="s">
        <v>20</v>
      </c>
      <c r="E10" s="26" t="s">
        <v>19</v>
      </c>
      <c r="F10" s="6"/>
      <c r="G10" s="6"/>
      <c r="H10" s="84" t="s">
        <v>67</v>
      </c>
      <c r="I10" s="6"/>
      <c r="J10" s="6"/>
      <c r="K10" s="84" t="s">
        <v>75</v>
      </c>
    </row>
    <row r="11" spans="1:11" s="9" customFormat="1" ht="7.5" customHeight="1">
      <c r="A11" s="8">
        <v>1</v>
      </c>
      <c r="B11" s="8">
        <v>2</v>
      </c>
      <c r="C11" s="33"/>
      <c r="D11" s="35">
        <v>3</v>
      </c>
      <c r="E11" s="34"/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</row>
    <row r="12" spans="1:11" s="155" customFormat="1" ht="18" customHeight="1">
      <c r="A12" s="62" t="s">
        <v>32</v>
      </c>
      <c r="B12" s="108" t="s">
        <v>95</v>
      </c>
      <c r="C12" s="10">
        <v>152509</v>
      </c>
      <c r="D12" s="10">
        <f>SUM(D13)</f>
        <v>14329</v>
      </c>
      <c r="E12" s="83">
        <f aca="true" t="shared" si="0" ref="E12:E18">SUM(C12:D12)</f>
        <v>166838</v>
      </c>
      <c r="F12" s="10">
        <v>166838</v>
      </c>
      <c r="G12" s="10">
        <v>135738</v>
      </c>
      <c r="H12" s="10">
        <v>0</v>
      </c>
      <c r="I12" s="10">
        <v>0</v>
      </c>
      <c r="J12" s="104">
        <v>0</v>
      </c>
      <c r="K12" s="104">
        <v>0</v>
      </c>
    </row>
    <row r="13" spans="1:11" s="42" customFormat="1" ht="53.25" customHeight="1">
      <c r="A13" s="156"/>
      <c r="B13" s="157" t="s">
        <v>25</v>
      </c>
      <c r="C13" s="43">
        <v>121409</v>
      </c>
      <c r="D13" s="43">
        <f>SUM(F13,I13)</f>
        <v>14329</v>
      </c>
      <c r="E13" s="158">
        <f t="shared" si="0"/>
        <v>135738</v>
      </c>
      <c r="F13" s="43">
        <v>14329</v>
      </c>
      <c r="G13" s="43">
        <v>14329</v>
      </c>
      <c r="H13" s="43">
        <v>0</v>
      </c>
      <c r="I13" s="43">
        <v>0</v>
      </c>
      <c r="J13" s="159">
        <v>0</v>
      </c>
      <c r="K13" s="159">
        <v>0</v>
      </c>
    </row>
    <row r="14" spans="1:13" s="125" customFormat="1" ht="18" customHeight="1">
      <c r="A14" s="137" t="s">
        <v>22</v>
      </c>
      <c r="B14" s="138" t="s">
        <v>90</v>
      </c>
      <c r="C14" s="139">
        <v>4932000</v>
      </c>
      <c r="D14" s="140">
        <f>SUM(D15)</f>
        <v>70000</v>
      </c>
      <c r="E14" s="141">
        <f t="shared" si="0"/>
        <v>5002000</v>
      </c>
      <c r="F14" s="139">
        <v>5002000</v>
      </c>
      <c r="G14" s="139">
        <v>4912000</v>
      </c>
      <c r="H14" s="139">
        <f>SUM(H15:H15)</f>
        <v>0</v>
      </c>
      <c r="I14" s="139">
        <v>0</v>
      </c>
      <c r="J14" s="139">
        <v>0</v>
      </c>
      <c r="K14" s="139">
        <f>SUM(K15:K15)</f>
        <v>0</v>
      </c>
      <c r="M14" s="124"/>
    </row>
    <row r="15" spans="1:11" s="131" customFormat="1" ht="38.25">
      <c r="A15" s="142"/>
      <c r="B15" s="143" t="s">
        <v>91</v>
      </c>
      <c r="C15" s="128">
        <v>1426700</v>
      </c>
      <c r="D15" s="128">
        <f>SUM(F15,I15)</f>
        <v>70000</v>
      </c>
      <c r="E15" s="160">
        <f t="shared" si="0"/>
        <v>1496700</v>
      </c>
      <c r="F15" s="128">
        <v>70000</v>
      </c>
      <c r="G15" s="128">
        <v>70000</v>
      </c>
      <c r="H15" s="145">
        <v>0</v>
      </c>
      <c r="I15" s="145">
        <v>0</v>
      </c>
      <c r="J15" s="145">
        <v>0</v>
      </c>
      <c r="K15" s="145">
        <v>0</v>
      </c>
    </row>
    <row r="16" spans="1:13" s="125" customFormat="1" ht="25.5">
      <c r="A16" s="137" t="s">
        <v>93</v>
      </c>
      <c r="B16" s="138" t="s">
        <v>94</v>
      </c>
      <c r="C16" s="139">
        <v>161532</v>
      </c>
      <c r="D16" s="140">
        <f>SUM(D17)</f>
        <v>38120</v>
      </c>
      <c r="E16" s="141">
        <f t="shared" si="0"/>
        <v>199652</v>
      </c>
      <c r="F16" s="139">
        <v>199652</v>
      </c>
      <c r="G16" s="139">
        <v>199652</v>
      </c>
      <c r="H16" s="139">
        <f>SUM(H17:H17)</f>
        <v>0</v>
      </c>
      <c r="I16" s="139">
        <v>0</v>
      </c>
      <c r="J16" s="139">
        <v>0</v>
      </c>
      <c r="K16" s="139">
        <f>SUM(K17:K17)</f>
        <v>0</v>
      </c>
      <c r="M16" s="124"/>
    </row>
    <row r="17" spans="1:11" s="131" customFormat="1" ht="38.25">
      <c r="A17" s="142"/>
      <c r="B17" s="143" t="s">
        <v>91</v>
      </c>
      <c r="C17" s="144">
        <v>161532</v>
      </c>
      <c r="D17" s="128">
        <f>SUM(F17,I17)</f>
        <v>38120</v>
      </c>
      <c r="E17" s="161">
        <f t="shared" si="0"/>
        <v>199652</v>
      </c>
      <c r="F17" s="146">
        <v>38120</v>
      </c>
      <c r="G17" s="146">
        <v>38120</v>
      </c>
      <c r="H17" s="146">
        <v>0</v>
      </c>
      <c r="I17" s="146">
        <v>0</v>
      </c>
      <c r="J17" s="146">
        <v>0</v>
      </c>
      <c r="K17" s="146">
        <v>0</v>
      </c>
    </row>
    <row r="18" spans="1:11" s="15" customFormat="1" ht="19.5" customHeight="1">
      <c r="A18" s="168" t="s">
        <v>10</v>
      </c>
      <c r="B18" s="169"/>
      <c r="C18" s="111">
        <v>47847012</v>
      </c>
      <c r="D18" s="111">
        <f>SUM(D14,D12,D16)</f>
        <v>122449</v>
      </c>
      <c r="E18" s="112">
        <f t="shared" si="0"/>
        <v>47969461</v>
      </c>
      <c r="F18" s="113">
        <v>40506321</v>
      </c>
      <c r="G18" s="113">
        <v>5423335</v>
      </c>
      <c r="H18" s="113">
        <v>143612</v>
      </c>
      <c r="I18" s="113">
        <v>7463140</v>
      </c>
      <c r="J18" s="113">
        <v>115450</v>
      </c>
      <c r="K18" s="113">
        <v>0</v>
      </c>
    </row>
    <row r="19" spans="1:11" s="15" customFormat="1" ht="15" customHeight="1">
      <c r="A19" s="105"/>
      <c r="B19" s="105"/>
      <c r="C19" s="106"/>
      <c r="D19" s="106"/>
      <c r="E19" s="107"/>
      <c r="F19" s="106"/>
      <c r="G19" s="106"/>
      <c r="H19" s="106"/>
      <c r="I19" s="106"/>
      <c r="J19" s="106"/>
      <c r="K19" s="106"/>
    </row>
    <row r="20" spans="2:7" ht="15.75">
      <c r="B20" s="12"/>
      <c r="E20" s="39"/>
      <c r="G20" s="27" t="s">
        <v>60</v>
      </c>
    </row>
    <row r="21" spans="2:7" ht="15">
      <c r="B21" s="12"/>
      <c r="G21" s="31"/>
    </row>
    <row r="22" spans="2:7" ht="15.75">
      <c r="B22" s="12"/>
      <c r="E22" s="39"/>
      <c r="G22" s="27" t="s">
        <v>65</v>
      </c>
    </row>
    <row r="23" ht="12.75">
      <c r="B23" s="12"/>
    </row>
    <row r="24" ht="12.75">
      <c r="B24" s="12"/>
    </row>
    <row r="25" ht="12.75">
      <c r="B25" s="12"/>
    </row>
    <row r="26" spans="2:6" ht="12.75">
      <c r="B26" s="12"/>
      <c r="F26" s="39"/>
    </row>
    <row r="27" spans="2:6" ht="12.75">
      <c r="B27" s="12"/>
      <c r="F27" s="39"/>
    </row>
    <row r="28" spans="2:6" ht="12.75">
      <c r="B28" s="12"/>
      <c r="F28" s="39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</sheetData>
  <sheetProtection/>
  <mergeCells count="3">
    <mergeCell ref="A18:B18"/>
    <mergeCell ref="A7:A8"/>
    <mergeCell ref="B7:B8"/>
  </mergeCells>
  <printOptions/>
  <pageMargins left="0.72" right="0.61" top="1.16" bottom="0.64" header="0.7874015748031497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E23" sqref="E23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47.140625" style="0" customWidth="1"/>
    <col min="4" max="8" width="14.7109375" style="0" customWidth="1"/>
    <col min="9" max="9" width="10.140625" style="0" bestFit="1" customWidth="1"/>
  </cols>
  <sheetData>
    <row r="1" spans="3:8" ht="16.5" customHeight="1">
      <c r="C1" s="16"/>
      <c r="H1" s="20" t="s">
        <v>110</v>
      </c>
    </row>
    <row r="2" spans="3:8" ht="16.5" customHeight="1">
      <c r="C2" s="1"/>
      <c r="H2" s="20" t="s">
        <v>109</v>
      </c>
    </row>
    <row r="3" spans="3:8" ht="16.5" customHeight="1">
      <c r="C3" s="1"/>
      <c r="H3" s="20" t="s">
        <v>68</v>
      </c>
    </row>
    <row r="4" spans="3:8" ht="16.5" customHeight="1">
      <c r="C4" s="1"/>
      <c r="H4" s="20"/>
    </row>
    <row r="5" ht="18">
      <c r="A5" s="2" t="s">
        <v>16</v>
      </c>
    </row>
    <row r="7" spans="1:8" s="4" customFormat="1" ht="15" customHeight="1">
      <c r="A7" s="172" t="s">
        <v>5</v>
      </c>
      <c r="B7" s="172" t="s">
        <v>2</v>
      </c>
      <c r="C7" s="172" t="s">
        <v>12</v>
      </c>
      <c r="D7" s="173" t="s">
        <v>13</v>
      </c>
      <c r="E7" s="173"/>
      <c r="F7" s="173"/>
      <c r="G7" s="173"/>
      <c r="H7" s="174"/>
    </row>
    <row r="8" spans="1:8" s="4" customFormat="1" ht="15" customHeight="1">
      <c r="A8" s="170"/>
      <c r="B8" s="170"/>
      <c r="C8" s="170"/>
      <c r="D8" s="32"/>
      <c r="E8" s="37" t="s">
        <v>7</v>
      </c>
      <c r="F8" s="26"/>
      <c r="G8" s="175" t="s">
        <v>9</v>
      </c>
      <c r="H8" s="176"/>
    </row>
    <row r="9" spans="1:8" s="4" customFormat="1" ht="15" customHeight="1">
      <c r="A9" s="5"/>
      <c r="B9" s="5"/>
      <c r="C9" s="5"/>
      <c r="D9" s="26" t="s">
        <v>18</v>
      </c>
      <c r="E9" s="36" t="s">
        <v>20</v>
      </c>
      <c r="F9" s="26" t="s">
        <v>19</v>
      </c>
      <c r="G9" s="7" t="s">
        <v>0</v>
      </c>
      <c r="H9" s="38" t="s">
        <v>1</v>
      </c>
    </row>
    <row r="10" spans="1:8" s="9" customFormat="1" ht="7.5" customHeight="1">
      <c r="A10" s="8">
        <v>1</v>
      </c>
      <c r="B10" s="8">
        <v>2</v>
      </c>
      <c r="C10" s="8">
        <v>3</v>
      </c>
      <c r="D10" s="33"/>
      <c r="E10" s="35">
        <v>4</v>
      </c>
      <c r="F10" s="34"/>
      <c r="G10" s="8">
        <v>5</v>
      </c>
      <c r="H10" s="8">
        <v>6</v>
      </c>
    </row>
    <row r="11" spans="1:8" s="11" customFormat="1" ht="21" customHeight="1">
      <c r="A11" s="59" t="s">
        <v>32</v>
      </c>
      <c r="B11" s="18"/>
      <c r="C11" s="108" t="s">
        <v>96</v>
      </c>
      <c r="D11" s="10">
        <v>5410755</v>
      </c>
      <c r="E11" s="10">
        <f>SUM(E12:E12)</f>
        <v>14329</v>
      </c>
      <c r="F11" s="10">
        <f aca="true" t="shared" si="0" ref="F11:F22">SUM(D11:E11)</f>
        <v>5425084</v>
      </c>
      <c r="G11" s="85">
        <v>5229729</v>
      </c>
      <c r="H11" s="85">
        <v>195355</v>
      </c>
    </row>
    <row r="12" spans="1:9" s="12" customFormat="1" ht="18" customHeight="1">
      <c r="A12" s="132"/>
      <c r="B12" s="19" t="s">
        <v>97</v>
      </c>
      <c r="C12" s="13" t="s">
        <v>98</v>
      </c>
      <c r="D12" s="43">
        <v>0</v>
      </c>
      <c r="E12" s="129">
        <f>SUM(G12)</f>
        <v>14329</v>
      </c>
      <c r="F12" s="44">
        <f t="shared" si="0"/>
        <v>14329</v>
      </c>
      <c r="G12" s="44">
        <v>14329</v>
      </c>
      <c r="H12" s="43">
        <v>0</v>
      </c>
      <c r="I12" s="42"/>
    </row>
    <row r="13" spans="1:8" s="11" customFormat="1" ht="21" customHeight="1">
      <c r="A13" s="59" t="s">
        <v>116</v>
      </c>
      <c r="B13" s="18"/>
      <c r="C13" s="108" t="s">
        <v>117</v>
      </c>
      <c r="D13" s="10">
        <v>5897518</v>
      </c>
      <c r="E13" s="10">
        <f>SUM(E14:E17)</f>
        <v>0</v>
      </c>
      <c r="F13" s="10">
        <f t="shared" si="0"/>
        <v>5897518</v>
      </c>
      <c r="G13" s="85">
        <v>4415618</v>
      </c>
      <c r="H13" s="85">
        <v>1481900</v>
      </c>
    </row>
    <row r="14" spans="1:9" s="12" customFormat="1" ht="18" customHeight="1">
      <c r="A14" s="193"/>
      <c r="B14" s="19" t="s">
        <v>118</v>
      </c>
      <c r="C14" s="13" t="s">
        <v>119</v>
      </c>
      <c r="D14" s="43">
        <v>4567518</v>
      </c>
      <c r="E14" s="129">
        <f>SUM(G14)</f>
        <v>20000</v>
      </c>
      <c r="F14" s="44">
        <f t="shared" si="0"/>
        <v>4587518</v>
      </c>
      <c r="G14" s="44">
        <v>20000</v>
      </c>
      <c r="H14" s="43">
        <v>0</v>
      </c>
      <c r="I14" s="42"/>
    </row>
    <row r="15" spans="1:9" s="12" customFormat="1" ht="18" customHeight="1">
      <c r="A15" s="194"/>
      <c r="B15" s="19" t="s">
        <v>120</v>
      </c>
      <c r="C15" s="13" t="s">
        <v>121</v>
      </c>
      <c r="D15" s="43">
        <v>30000</v>
      </c>
      <c r="E15" s="129">
        <f>SUM(G15)</f>
        <v>-9000</v>
      </c>
      <c r="F15" s="44">
        <f t="shared" si="0"/>
        <v>21000</v>
      </c>
      <c r="G15" s="44">
        <v>-9000</v>
      </c>
      <c r="H15" s="43">
        <v>0</v>
      </c>
      <c r="I15" s="42"/>
    </row>
    <row r="16" spans="1:9" s="12" customFormat="1" ht="18" customHeight="1">
      <c r="A16" s="194"/>
      <c r="B16" s="19" t="s">
        <v>122</v>
      </c>
      <c r="C16" s="13" t="s">
        <v>123</v>
      </c>
      <c r="D16" s="43">
        <v>457100</v>
      </c>
      <c r="E16" s="129">
        <f>SUM(G16)</f>
        <v>-2000</v>
      </c>
      <c r="F16" s="44">
        <f t="shared" si="0"/>
        <v>455100</v>
      </c>
      <c r="G16" s="44">
        <v>-2000</v>
      </c>
      <c r="H16" s="43">
        <v>0</v>
      </c>
      <c r="I16" s="42"/>
    </row>
    <row r="17" spans="1:9" s="12" customFormat="1" ht="18" customHeight="1">
      <c r="A17" s="132"/>
      <c r="B17" s="19" t="s">
        <v>124</v>
      </c>
      <c r="C17" s="13" t="s">
        <v>83</v>
      </c>
      <c r="D17" s="43">
        <v>42600</v>
      </c>
      <c r="E17" s="129">
        <f>SUM(G17)</f>
        <v>-9000</v>
      </c>
      <c r="F17" s="44">
        <f t="shared" si="0"/>
        <v>33600</v>
      </c>
      <c r="G17" s="44">
        <v>-9000</v>
      </c>
      <c r="H17" s="43">
        <v>0</v>
      </c>
      <c r="I17" s="42"/>
    </row>
    <row r="18" spans="1:9" s="125" customFormat="1" ht="21" customHeight="1">
      <c r="A18" s="167" t="s">
        <v>22</v>
      </c>
      <c r="B18" s="120"/>
      <c r="C18" s="121" t="s">
        <v>90</v>
      </c>
      <c r="D18" s="122">
        <v>6887951</v>
      </c>
      <c r="E18" s="122">
        <f>SUM(E19)</f>
        <v>70000</v>
      </c>
      <c r="F18" s="122">
        <f t="shared" si="0"/>
        <v>6957951</v>
      </c>
      <c r="G18" s="123">
        <v>6954451</v>
      </c>
      <c r="H18" s="123">
        <v>3500</v>
      </c>
      <c r="I18" s="124"/>
    </row>
    <row r="19" spans="1:9" s="131" customFormat="1" ht="18" customHeight="1">
      <c r="A19" s="142"/>
      <c r="B19" s="126" t="s">
        <v>92</v>
      </c>
      <c r="C19" s="127" t="s">
        <v>83</v>
      </c>
      <c r="D19" s="128">
        <v>701800</v>
      </c>
      <c r="E19" s="129">
        <f>SUM(G19:H19)</f>
        <v>70000</v>
      </c>
      <c r="F19" s="129">
        <f t="shared" si="0"/>
        <v>771800</v>
      </c>
      <c r="G19" s="129">
        <v>70000</v>
      </c>
      <c r="H19" s="128">
        <v>0</v>
      </c>
      <c r="I19" s="130"/>
    </row>
    <row r="20" spans="1:8" s="11" customFormat="1" ht="21" customHeight="1">
      <c r="A20" s="59" t="s">
        <v>93</v>
      </c>
      <c r="B20" s="18"/>
      <c r="C20" s="108" t="s">
        <v>94</v>
      </c>
      <c r="D20" s="10">
        <v>429032</v>
      </c>
      <c r="E20" s="10">
        <f>SUM(E21:E21)</f>
        <v>38120</v>
      </c>
      <c r="F20" s="10">
        <f>SUM(D20:E20)</f>
        <v>467152</v>
      </c>
      <c r="G20" s="85">
        <v>467152</v>
      </c>
      <c r="H20" s="85">
        <v>0</v>
      </c>
    </row>
    <row r="21" spans="1:9" s="12" customFormat="1" ht="18" customHeight="1">
      <c r="A21" s="132"/>
      <c r="B21" s="19" t="s">
        <v>99</v>
      </c>
      <c r="C21" s="13" t="s">
        <v>100</v>
      </c>
      <c r="D21" s="43">
        <v>161532</v>
      </c>
      <c r="E21" s="129">
        <f>SUM(G21)</f>
        <v>38120</v>
      </c>
      <c r="F21" s="44">
        <f>SUM(D21:E21)</f>
        <v>199652</v>
      </c>
      <c r="G21" s="44">
        <v>38120</v>
      </c>
      <c r="H21" s="43">
        <v>0</v>
      </c>
      <c r="I21" s="42"/>
    </row>
    <row r="22" spans="1:8" s="15" customFormat="1" ht="19.5" customHeight="1">
      <c r="A22" s="168" t="s">
        <v>14</v>
      </c>
      <c r="B22" s="171"/>
      <c r="C22" s="169"/>
      <c r="D22" s="111">
        <v>46773346</v>
      </c>
      <c r="E22" s="111">
        <f>SUM(E11,E13,E18,E20)</f>
        <v>122449</v>
      </c>
      <c r="F22" s="111">
        <f t="shared" si="0"/>
        <v>46895795</v>
      </c>
      <c r="G22" s="111">
        <v>34620446</v>
      </c>
      <c r="H22" s="113">
        <v>12275349</v>
      </c>
    </row>
    <row r="23" ht="12.75">
      <c r="C23" s="12"/>
    </row>
    <row r="24" spans="3:7" ht="15.75">
      <c r="C24" s="12"/>
      <c r="E24" s="39"/>
      <c r="F24" s="27" t="s">
        <v>60</v>
      </c>
      <c r="G24" s="25"/>
    </row>
    <row r="25" spans="3:7" ht="15.75">
      <c r="C25" s="12"/>
      <c r="D25" s="39"/>
      <c r="E25" s="39"/>
      <c r="F25" s="31"/>
      <c r="G25" s="25"/>
    </row>
    <row r="26" spans="3:7" ht="15.75">
      <c r="C26" s="12"/>
      <c r="D26" s="39"/>
      <c r="E26" s="39"/>
      <c r="F26" s="27" t="s">
        <v>65</v>
      </c>
      <c r="G26" s="25"/>
    </row>
    <row r="27" spans="3:5" ht="12.75">
      <c r="C27" s="12"/>
      <c r="E27" s="39"/>
    </row>
    <row r="28" ht="12.75">
      <c r="C28" s="12"/>
    </row>
    <row r="29" ht="12.75">
      <c r="C29" s="12"/>
    </row>
    <row r="30" spans="3:6" ht="12.75">
      <c r="C30" s="12"/>
      <c r="F30" s="39"/>
    </row>
    <row r="31" spans="3:6" ht="12.75">
      <c r="C31" s="12"/>
      <c r="F31" s="39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</sheetData>
  <sheetProtection/>
  <mergeCells count="6">
    <mergeCell ref="A22:C22"/>
    <mergeCell ref="A7:A8"/>
    <mergeCell ref="B7:B8"/>
    <mergeCell ref="C7:C8"/>
    <mergeCell ref="D7:H7"/>
    <mergeCell ref="G8:H8"/>
  </mergeCells>
  <printOptions/>
  <pageMargins left="0.69" right="0.61" top="1.01" bottom="0.51" header="0.82677165354330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7">
      <selection activeCell="I17" sqref="I17"/>
    </sheetView>
  </sheetViews>
  <sheetFormatPr defaultColWidth="9.140625" defaultRowHeight="12.75"/>
  <cols>
    <col min="1" max="1" width="4.7109375" style="12" customWidth="1"/>
    <col min="2" max="2" width="7.28125" style="12" customWidth="1"/>
    <col min="3" max="3" width="24.8515625" style="12" customWidth="1"/>
    <col min="4" max="8" width="10.140625" style="12" customWidth="1"/>
    <col min="9" max="10" width="9.7109375" style="12" customWidth="1"/>
    <col min="15" max="15" width="10.140625" style="0" bestFit="1" customWidth="1"/>
  </cols>
  <sheetData>
    <row r="1" spans="1:14" ht="15" customHeight="1">
      <c r="A1" s="15"/>
      <c r="B1" s="46"/>
      <c r="C1" s="46"/>
      <c r="D1" s="46"/>
      <c r="E1" s="46"/>
      <c r="F1" s="46"/>
      <c r="G1" s="46"/>
      <c r="H1" s="47"/>
      <c r="I1" s="48"/>
      <c r="J1" s="46"/>
      <c r="N1" s="20" t="s">
        <v>111</v>
      </c>
    </row>
    <row r="2" spans="1:14" ht="15" customHeight="1">
      <c r="A2" s="15"/>
      <c r="B2" s="46"/>
      <c r="C2" s="46"/>
      <c r="D2" s="46"/>
      <c r="E2" s="46"/>
      <c r="F2" s="46"/>
      <c r="G2" s="46"/>
      <c r="H2" s="46"/>
      <c r="I2" s="48"/>
      <c r="J2" s="46"/>
      <c r="N2" s="20" t="s">
        <v>109</v>
      </c>
    </row>
    <row r="3" spans="1:14" ht="15" customHeight="1">
      <c r="A3" s="15"/>
      <c r="B3" s="46"/>
      <c r="C3" s="46"/>
      <c r="D3" s="46"/>
      <c r="E3" s="46"/>
      <c r="F3" s="46"/>
      <c r="G3" s="46"/>
      <c r="H3" s="46"/>
      <c r="I3" s="48"/>
      <c r="J3" s="46"/>
      <c r="N3" s="20" t="s">
        <v>68</v>
      </c>
    </row>
    <row r="4" spans="1:10" ht="18">
      <c r="A4" s="49" t="s">
        <v>39</v>
      </c>
      <c r="B4" s="50"/>
      <c r="C4" s="50"/>
      <c r="D4" s="50"/>
      <c r="E4" s="50"/>
      <c r="F4" s="50"/>
      <c r="I4" s="68"/>
      <c r="J4" s="51"/>
    </row>
    <row r="5" spans="1:10" ht="10.5" customHeight="1">
      <c r="A5" s="50"/>
      <c r="B5" s="50"/>
      <c r="C5" s="50"/>
      <c r="D5" s="50"/>
      <c r="E5" s="50"/>
      <c r="F5" s="50"/>
      <c r="G5" s="52"/>
      <c r="I5" s="48"/>
      <c r="J5" s="51"/>
    </row>
    <row r="6" spans="1:14" s="55" customFormat="1" ht="20.25" customHeight="1">
      <c r="A6" s="179" t="s">
        <v>5</v>
      </c>
      <c r="B6" s="179" t="s">
        <v>2</v>
      </c>
      <c r="C6" s="179" t="s">
        <v>12</v>
      </c>
      <c r="D6" s="53"/>
      <c r="E6" s="69" t="s">
        <v>7</v>
      </c>
      <c r="F6" s="54"/>
      <c r="G6" s="179" t="s">
        <v>40</v>
      </c>
      <c r="H6" s="177" t="s">
        <v>26</v>
      </c>
      <c r="I6" s="178"/>
      <c r="J6" s="179" t="s">
        <v>27</v>
      </c>
      <c r="K6" s="184" t="s">
        <v>28</v>
      </c>
      <c r="L6" s="184" t="s">
        <v>29</v>
      </c>
      <c r="M6" s="179" t="s">
        <v>30</v>
      </c>
      <c r="N6" s="179" t="s">
        <v>31</v>
      </c>
    </row>
    <row r="7" spans="1:14" s="55" customFormat="1" ht="44.25" customHeight="1">
      <c r="A7" s="180"/>
      <c r="B7" s="180"/>
      <c r="C7" s="180"/>
      <c r="D7" s="56" t="s">
        <v>18</v>
      </c>
      <c r="E7" s="56" t="s">
        <v>20</v>
      </c>
      <c r="F7" s="56" t="s">
        <v>19</v>
      </c>
      <c r="G7" s="180"/>
      <c r="H7" s="57" t="s">
        <v>41</v>
      </c>
      <c r="I7" s="57" t="s">
        <v>69</v>
      </c>
      <c r="J7" s="180"/>
      <c r="K7" s="185"/>
      <c r="L7" s="185"/>
      <c r="M7" s="180"/>
      <c r="N7" s="180"/>
    </row>
    <row r="8" spans="1:14" s="55" customFormat="1" ht="6" customHeight="1">
      <c r="A8" s="58">
        <v>1</v>
      </c>
      <c r="B8" s="58">
        <v>2</v>
      </c>
      <c r="C8" s="58">
        <v>3</v>
      </c>
      <c r="D8" s="70"/>
      <c r="E8" s="71">
        <v>4</v>
      </c>
      <c r="F8" s="72"/>
      <c r="G8" s="58">
        <v>5</v>
      </c>
      <c r="H8" s="58">
        <v>6</v>
      </c>
      <c r="I8" s="58">
        <v>7</v>
      </c>
      <c r="J8" s="58">
        <v>8</v>
      </c>
      <c r="K8" s="58">
        <v>9</v>
      </c>
      <c r="L8" s="58">
        <v>10</v>
      </c>
      <c r="M8" s="58">
        <v>11</v>
      </c>
      <c r="N8" s="58">
        <v>12</v>
      </c>
    </row>
    <row r="9" spans="1:14" s="11" customFormat="1" ht="25.5">
      <c r="A9" s="59" t="s">
        <v>32</v>
      </c>
      <c r="B9" s="18"/>
      <c r="C9" s="108" t="s">
        <v>95</v>
      </c>
      <c r="D9" s="61">
        <v>5215400</v>
      </c>
      <c r="E9" s="61">
        <f>SUM(E10:E10)</f>
        <v>14329</v>
      </c>
      <c r="F9" s="61">
        <f aca="true" t="shared" si="0" ref="F9:F23">SUM(D9:E9)</f>
        <v>5229729</v>
      </c>
      <c r="G9" s="61">
        <f aca="true" t="shared" si="1" ref="G9:G23">SUM(H9:I9)</f>
        <v>5032529</v>
      </c>
      <c r="H9" s="61">
        <v>3859229</v>
      </c>
      <c r="I9" s="61">
        <v>1173300</v>
      </c>
      <c r="J9" s="61">
        <v>0</v>
      </c>
      <c r="K9" s="61">
        <v>197200</v>
      </c>
      <c r="L9" s="61">
        <v>0</v>
      </c>
      <c r="M9" s="61">
        <v>0</v>
      </c>
      <c r="N9" s="61">
        <v>0</v>
      </c>
    </row>
    <row r="10" spans="1:14" s="74" customFormat="1" ht="17.25" customHeight="1">
      <c r="A10" s="132"/>
      <c r="B10" s="19" t="s">
        <v>97</v>
      </c>
      <c r="C10" s="13" t="s">
        <v>98</v>
      </c>
      <c r="D10" s="73">
        <v>0</v>
      </c>
      <c r="E10" s="73">
        <f>SUM(G10,J10:N10)</f>
        <v>14329</v>
      </c>
      <c r="F10" s="73">
        <f t="shared" si="0"/>
        <v>14329</v>
      </c>
      <c r="G10" s="73">
        <f t="shared" si="1"/>
        <v>2829</v>
      </c>
      <c r="H10" s="73">
        <v>2029</v>
      </c>
      <c r="I10" s="148">
        <v>800</v>
      </c>
      <c r="J10" s="73">
        <v>0</v>
      </c>
      <c r="K10" s="73">
        <v>11500</v>
      </c>
      <c r="L10" s="73">
        <v>0</v>
      </c>
      <c r="M10" s="73">
        <v>0</v>
      </c>
      <c r="N10" s="73">
        <v>0</v>
      </c>
    </row>
    <row r="11" spans="1:14" s="11" customFormat="1" ht="21" customHeight="1">
      <c r="A11" s="59" t="s">
        <v>116</v>
      </c>
      <c r="B11" s="18"/>
      <c r="C11" s="108" t="s">
        <v>117</v>
      </c>
      <c r="D11" s="61">
        <v>14415618</v>
      </c>
      <c r="E11" s="61">
        <f>SUM(E12:E15)</f>
        <v>0</v>
      </c>
      <c r="F11" s="61">
        <f t="shared" si="0"/>
        <v>14415618</v>
      </c>
      <c r="G11" s="61">
        <f t="shared" si="1"/>
        <v>13223518</v>
      </c>
      <c r="H11" s="61">
        <v>10758500</v>
      </c>
      <c r="I11" s="61">
        <v>2465018</v>
      </c>
      <c r="J11" s="61">
        <v>1172200</v>
      </c>
      <c r="K11" s="61">
        <v>19900</v>
      </c>
      <c r="L11" s="61">
        <v>0</v>
      </c>
      <c r="M11" s="61">
        <v>0</v>
      </c>
      <c r="N11" s="61">
        <v>0</v>
      </c>
    </row>
    <row r="12" spans="1:14" s="74" customFormat="1" ht="17.25" customHeight="1">
      <c r="A12" s="194"/>
      <c r="B12" s="19" t="s">
        <v>118</v>
      </c>
      <c r="C12" s="13" t="s">
        <v>119</v>
      </c>
      <c r="D12" s="73">
        <v>4567518</v>
      </c>
      <c r="E12" s="73">
        <f>SUM(G12,J12:N12)</f>
        <v>20000</v>
      </c>
      <c r="F12" s="73">
        <f t="shared" si="0"/>
        <v>4587518</v>
      </c>
      <c r="G12" s="73">
        <f t="shared" si="1"/>
        <v>20000</v>
      </c>
      <c r="H12" s="73">
        <v>0</v>
      </c>
      <c r="I12" s="148">
        <v>20000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s="74" customFormat="1" ht="17.25" customHeight="1">
      <c r="A13" s="194"/>
      <c r="B13" s="19" t="s">
        <v>120</v>
      </c>
      <c r="C13" s="13" t="s">
        <v>121</v>
      </c>
      <c r="D13" s="73">
        <v>30000</v>
      </c>
      <c r="E13" s="73">
        <f>SUM(G13,J13:N13)</f>
        <v>-9000</v>
      </c>
      <c r="F13" s="73">
        <f t="shared" si="0"/>
        <v>21000</v>
      </c>
      <c r="G13" s="73">
        <f t="shared" si="1"/>
        <v>-9000</v>
      </c>
      <c r="H13" s="73">
        <v>0</v>
      </c>
      <c r="I13" s="148">
        <v>-9000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s="74" customFormat="1" ht="38.25">
      <c r="A14" s="194"/>
      <c r="B14" s="19" t="s">
        <v>122</v>
      </c>
      <c r="C14" s="13" t="s">
        <v>123</v>
      </c>
      <c r="D14" s="73">
        <v>457100</v>
      </c>
      <c r="E14" s="73">
        <f>SUM(G14,J14:N14)</f>
        <v>-2000</v>
      </c>
      <c r="F14" s="73">
        <f t="shared" si="0"/>
        <v>455100</v>
      </c>
      <c r="G14" s="73">
        <f t="shared" si="1"/>
        <v>-2000</v>
      </c>
      <c r="H14" s="73">
        <v>0</v>
      </c>
      <c r="I14" s="148">
        <v>-2000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s="74" customFormat="1" ht="17.25" customHeight="1">
      <c r="A15" s="132"/>
      <c r="B15" s="19" t="s">
        <v>124</v>
      </c>
      <c r="C15" s="13" t="s">
        <v>83</v>
      </c>
      <c r="D15" s="73">
        <v>42600</v>
      </c>
      <c r="E15" s="73">
        <f>SUM(G15,J15:N15)</f>
        <v>-9000</v>
      </c>
      <c r="F15" s="73">
        <f t="shared" si="0"/>
        <v>33600</v>
      </c>
      <c r="G15" s="73">
        <f t="shared" si="1"/>
        <v>-9000</v>
      </c>
      <c r="H15" s="73">
        <v>0</v>
      </c>
      <c r="I15" s="148">
        <v>-9000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s="125" customFormat="1" ht="21" customHeight="1">
      <c r="A16" s="167" t="s">
        <v>125</v>
      </c>
      <c r="B16" s="120"/>
      <c r="C16" s="121" t="s">
        <v>126</v>
      </c>
      <c r="D16" s="147">
        <v>466000</v>
      </c>
      <c r="E16" s="147">
        <f>SUM(E17:E18)</f>
        <v>0</v>
      </c>
      <c r="F16" s="147">
        <f t="shared" si="0"/>
        <v>466000</v>
      </c>
      <c r="G16" s="147">
        <f>SUM(H16:I16)</f>
        <v>388500</v>
      </c>
      <c r="H16" s="147">
        <v>59300</v>
      </c>
      <c r="I16" s="147">
        <v>329200</v>
      </c>
      <c r="J16" s="147">
        <v>55000</v>
      </c>
      <c r="K16" s="147">
        <v>22500</v>
      </c>
      <c r="L16" s="147">
        <v>0</v>
      </c>
      <c r="M16" s="147">
        <v>0</v>
      </c>
      <c r="N16" s="147">
        <v>0</v>
      </c>
    </row>
    <row r="17" spans="1:14" s="149" customFormat="1" ht="21" customHeight="1">
      <c r="A17" s="195"/>
      <c r="B17" s="126" t="s">
        <v>127</v>
      </c>
      <c r="C17" s="127" t="s">
        <v>128</v>
      </c>
      <c r="D17" s="148">
        <v>81100</v>
      </c>
      <c r="E17" s="148">
        <f>SUM(G17,J17:N17)</f>
        <v>0</v>
      </c>
      <c r="F17" s="148">
        <f t="shared" si="0"/>
        <v>81100</v>
      </c>
      <c r="G17" s="148">
        <f>SUM(H17:I17)</f>
        <v>0</v>
      </c>
      <c r="H17" s="148">
        <v>-10000</v>
      </c>
      <c r="I17" s="148">
        <v>10000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</row>
    <row r="18" spans="1:14" s="149" customFormat="1" ht="25.5">
      <c r="A18" s="142"/>
      <c r="B18" s="126" t="s">
        <v>129</v>
      </c>
      <c r="C18" s="127" t="s">
        <v>130</v>
      </c>
      <c r="D18" s="148">
        <v>184900</v>
      </c>
      <c r="E18" s="148">
        <f>SUM(G18,J18:N18)</f>
        <v>0</v>
      </c>
      <c r="F18" s="148">
        <f t="shared" si="0"/>
        <v>184900</v>
      </c>
      <c r="G18" s="148">
        <f>SUM(H18:I18)</f>
        <v>0</v>
      </c>
      <c r="H18" s="148">
        <v>-5000</v>
      </c>
      <c r="I18" s="148">
        <v>5000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</row>
    <row r="19" spans="1:14" s="125" customFormat="1" ht="21" customHeight="1">
      <c r="A19" s="119" t="s">
        <v>22</v>
      </c>
      <c r="B19" s="120"/>
      <c r="C19" s="121" t="s">
        <v>90</v>
      </c>
      <c r="D19" s="147">
        <v>6884451</v>
      </c>
      <c r="E19" s="147">
        <f>SUM(E20:E20)</f>
        <v>70000</v>
      </c>
      <c r="F19" s="147">
        <f t="shared" si="0"/>
        <v>6954451</v>
      </c>
      <c r="G19" s="147">
        <v>1659751</v>
      </c>
      <c r="H19" s="147">
        <v>987450</v>
      </c>
      <c r="I19" s="147">
        <v>672301</v>
      </c>
      <c r="J19" s="147">
        <v>0</v>
      </c>
      <c r="K19" s="147">
        <v>5294700</v>
      </c>
      <c r="L19" s="147">
        <v>0</v>
      </c>
      <c r="M19" s="147">
        <v>0</v>
      </c>
      <c r="N19" s="147">
        <v>0</v>
      </c>
    </row>
    <row r="20" spans="1:14" s="149" customFormat="1" ht="21" customHeight="1">
      <c r="A20" s="142"/>
      <c r="B20" s="126" t="s">
        <v>92</v>
      </c>
      <c r="C20" s="127" t="s">
        <v>83</v>
      </c>
      <c r="D20" s="148">
        <v>701800</v>
      </c>
      <c r="E20" s="148">
        <f>SUM(G20,J20:N20)</f>
        <v>70000</v>
      </c>
      <c r="F20" s="148">
        <f t="shared" si="0"/>
        <v>771800</v>
      </c>
      <c r="G20" s="148">
        <f t="shared" si="1"/>
        <v>0</v>
      </c>
      <c r="H20" s="148">
        <v>0</v>
      </c>
      <c r="I20" s="148">
        <v>0</v>
      </c>
      <c r="J20" s="148">
        <v>0</v>
      </c>
      <c r="K20" s="148">
        <v>70000</v>
      </c>
      <c r="L20" s="148">
        <v>0</v>
      </c>
      <c r="M20" s="148">
        <v>0</v>
      </c>
      <c r="N20" s="148">
        <v>0</v>
      </c>
    </row>
    <row r="21" spans="1:14" s="11" customFormat="1" ht="25.5">
      <c r="A21" s="59" t="s">
        <v>93</v>
      </c>
      <c r="B21" s="18"/>
      <c r="C21" s="108" t="s">
        <v>94</v>
      </c>
      <c r="D21" s="61">
        <v>429032</v>
      </c>
      <c r="E21" s="61">
        <f>SUM(E22:E22)</f>
        <v>38120</v>
      </c>
      <c r="F21" s="61">
        <f>SUM(D21:E21)</f>
        <v>467152</v>
      </c>
      <c r="G21" s="61">
        <f t="shared" si="1"/>
        <v>267100</v>
      </c>
      <c r="H21" s="61">
        <v>242200</v>
      </c>
      <c r="I21" s="61">
        <v>24900</v>
      </c>
      <c r="J21" s="61">
        <v>0</v>
      </c>
      <c r="K21" s="61">
        <v>200052</v>
      </c>
      <c r="L21" s="61">
        <v>0</v>
      </c>
      <c r="M21" s="61">
        <v>0</v>
      </c>
      <c r="N21" s="61">
        <v>0</v>
      </c>
    </row>
    <row r="22" spans="1:14" s="74" customFormat="1" ht="25.5">
      <c r="A22" s="132"/>
      <c r="B22" s="19" t="s">
        <v>99</v>
      </c>
      <c r="C22" s="13" t="s">
        <v>100</v>
      </c>
      <c r="D22" s="73">
        <v>161532</v>
      </c>
      <c r="E22" s="73">
        <f>SUM(G22,J22:N22)</f>
        <v>38120</v>
      </c>
      <c r="F22" s="73">
        <f>SUM(D22:E22)</f>
        <v>199652</v>
      </c>
      <c r="G22" s="73">
        <f t="shared" si="1"/>
        <v>0</v>
      </c>
      <c r="H22" s="73">
        <v>0</v>
      </c>
      <c r="I22" s="148">
        <v>0</v>
      </c>
      <c r="J22" s="73">
        <v>0</v>
      </c>
      <c r="K22" s="73">
        <v>38120</v>
      </c>
      <c r="L22" s="73">
        <v>0</v>
      </c>
      <c r="M22" s="73">
        <v>0</v>
      </c>
      <c r="N22" s="73">
        <v>0</v>
      </c>
    </row>
    <row r="23" spans="1:15" s="76" customFormat="1" ht="19.5" customHeight="1">
      <c r="A23" s="181" t="s">
        <v>38</v>
      </c>
      <c r="B23" s="182"/>
      <c r="C23" s="183"/>
      <c r="D23" s="61">
        <v>34497997</v>
      </c>
      <c r="E23" s="61">
        <f>SUM(E9,E11,E16,E19,E21)</f>
        <v>122449</v>
      </c>
      <c r="F23" s="61">
        <f t="shared" si="0"/>
        <v>34620446</v>
      </c>
      <c r="G23" s="61">
        <f t="shared" si="1"/>
        <v>24030853</v>
      </c>
      <c r="H23" s="61">
        <v>16731659</v>
      </c>
      <c r="I23" s="61">
        <v>7299194</v>
      </c>
      <c r="J23" s="61">
        <v>3864900</v>
      </c>
      <c r="K23" s="61">
        <v>5765732</v>
      </c>
      <c r="L23" s="61">
        <v>160461</v>
      </c>
      <c r="M23" s="61">
        <v>32200</v>
      </c>
      <c r="N23" s="61">
        <v>766300</v>
      </c>
      <c r="O23" s="75"/>
    </row>
    <row r="24" spans="6:7" ht="15.75" customHeight="1">
      <c r="F24" s="65"/>
      <c r="G24" s="65"/>
    </row>
    <row r="25" spans="4:12" ht="15.75">
      <c r="D25" s="65"/>
      <c r="E25" s="65"/>
      <c r="F25" s="65"/>
      <c r="G25" s="65"/>
      <c r="H25" s="65"/>
      <c r="L25" s="25" t="s">
        <v>60</v>
      </c>
    </row>
    <row r="26" spans="5:12" ht="11.25" customHeight="1">
      <c r="E26" s="65"/>
      <c r="L26" s="82"/>
    </row>
    <row r="27" spans="7:12" ht="15.75">
      <c r="G27" s="65"/>
      <c r="H27" s="65"/>
      <c r="L27" s="25" t="s">
        <v>65</v>
      </c>
    </row>
    <row r="28" spans="7:8" ht="12.75">
      <c r="G28" s="65"/>
      <c r="H28" s="65"/>
    </row>
    <row r="29" ht="12.75">
      <c r="F29" s="65"/>
    </row>
    <row r="30" ht="12.75">
      <c r="F30" s="65"/>
    </row>
  </sheetData>
  <sheetProtection/>
  <mergeCells count="11">
    <mergeCell ref="G6:G7"/>
    <mergeCell ref="H6:I6"/>
    <mergeCell ref="M6:M7"/>
    <mergeCell ref="N6:N7"/>
    <mergeCell ref="A23:C23"/>
    <mergeCell ref="J6:J7"/>
    <mergeCell ref="K6:K7"/>
    <mergeCell ref="L6:L7"/>
    <mergeCell ref="A6:A7"/>
    <mergeCell ref="B6:B7"/>
    <mergeCell ref="C6:C7"/>
  </mergeCells>
  <printOptions/>
  <pageMargins left="0.38" right="0.27" top="0.5" bottom="0.5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" sqref="G1:G3"/>
    </sheetView>
  </sheetViews>
  <sheetFormatPr defaultColWidth="9.140625" defaultRowHeight="12.75"/>
  <cols>
    <col min="1" max="1" width="8.7109375" style="12" customWidth="1"/>
    <col min="2" max="2" width="9.7109375" style="12" customWidth="1"/>
    <col min="3" max="3" width="68.00390625" style="12" customWidth="1"/>
    <col min="4" max="6" width="11.7109375" style="12" customWidth="1"/>
    <col min="7" max="7" width="11.7109375" style="0" customWidth="1"/>
  </cols>
  <sheetData>
    <row r="1" spans="3:7" ht="16.5" customHeight="1">
      <c r="C1" s="77"/>
      <c r="G1" s="20" t="s">
        <v>112</v>
      </c>
    </row>
    <row r="2" ht="16.5" customHeight="1">
      <c r="G2" s="20" t="s">
        <v>109</v>
      </c>
    </row>
    <row r="3" ht="16.5" customHeight="1">
      <c r="G3" s="20" t="s">
        <v>68</v>
      </c>
    </row>
    <row r="4" ht="16.5" customHeight="1">
      <c r="G4" s="77"/>
    </row>
    <row r="5" spans="1:7" ht="30" customHeight="1">
      <c r="A5" s="188" t="s">
        <v>42</v>
      </c>
      <c r="B5" s="188"/>
      <c r="C5" s="188"/>
      <c r="D5" s="188"/>
      <c r="E5" s="188"/>
      <c r="F5" s="188"/>
      <c r="G5" s="188"/>
    </row>
    <row r="6" spans="1:7" s="79" customFormat="1" ht="20.25" customHeight="1">
      <c r="A6" s="189" t="s">
        <v>5</v>
      </c>
      <c r="B6" s="190" t="s">
        <v>2</v>
      </c>
      <c r="C6" s="190" t="s">
        <v>43</v>
      </c>
      <c r="D6" s="192" t="s">
        <v>44</v>
      </c>
      <c r="E6" s="192" t="s">
        <v>45</v>
      </c>
      <c r="F6" s="192" t="s">
        <v>46</v>
      </c>
      <c r="G6" s="192"/>
    </row>
    <row r="7" spans="1:7" s="79" customFormat="1" ht="32.25" customHeight="1">
      <c r="A7" s="189"/>
      <c r="B7" s="191"/>
      <c r="C7" s="191"/>
      <c r="D7" s="189"/>
      <c r="E7" s="192"/>
      <c r="F7" s="78" t="s">
        <v>47</v>
      </c>
      <c r="G7" s="78" t="s">
        <v>48</v>
      </c>
    </row>
    <row r="8" spans="1:7" ht="9" customHeight="1">
      <c r="A8" s="80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</row>
    <row r="9" spans="1:7" s="110" customFormat="1" ht="38.25">
      <c r="A9" s="59" t="s">
        <v>81</v>
      </c>
      <c r="B9" s="60" t="s">
        <v>82</v>
      </c>
      <c r="C9" s="109" t="s">
        <v>86</v>
      </c>
      <c r="D9" s="43">
        <v>3219</v>
      </c>
      <c r="E9" s="43">
        <f aca="true" t="shared" si="0" ref="E9:E16">SUM(F9:G9)</f>
        <v>3219</v>
      </c>
      <c r="F9" s="43">
        <v>3219</v>
      </c>
      <c r="G9" s="43">
        <v>0</v>
      </c>
    </row>
    <row r="10" spans="1:7" s="110" customFormat="1" ht="38.25" customHeight="1">
      <c r="A10" s="59" t="s">
        <v>32</v>
      </c>
      <c r="B10" s="60" t="s">
        <v>33</v>
      </c>
      <c r="C10" s="109" t="s">
        <v>49</v>
      </c>
      <c r="D10" s="43">
        <v>121409</v>
      </c>
      <c r="E10" s="43">
        <f t="shared" si="0"/>
        <v>121409</v>
      </c>
      <c r="F10" s="43">
        <v>121409</v>
      </c>
      <c r="G10" s="43">
        <v>0</v>
      </c>
    </row>
    <row r="11" spans="1:7" s="110" customFormat="1" ht="79.5" customHeight="1">
      <c r="A11" s="162" t="s">
        <v>32</v>
      </c>
      <c r="B11" s="163" t="s">
        <v>97</v>
      </c>
      <c r="C11" s="164" t="s">
        <v>102</v>
      </c>
      <c r="D11" s="67">
        <v>14329</v>
      </c>
      <c r="E11" s="67">
        <f t="shared" si="0"/>
        <v>14329</v>
      </c>
      <c r="F11" s="67">
        <v>14329</v>
      </c>
      <c r="G11" s="67">
        <v>0</v>
      </c>
    </row>
    <row r="12" spans="1:7" s="3" customFormat="1" ht="28.5" customHeight="1">
      <c r="A12" s="59" t="s">
        <v>34</v>
      </c>
      <c r="B12" s="60" t="s">
        <v>35</v>
      </c>
      <c r="C12" s="109" t="s">
        <v>50</v>
      </c>
      <c r="D12" s="43">
        <v>3260</v>
      </c>
      <c r="E12" s="43">
        <f t="shared" si="0"/>
        <v>3260</v>
      </c>
      <c r="F12" s="43">
        <v>3260</v>
      </c>
      <c r="G12" s="43">
        <v>0</v>
      </c>
    </row>
    <row r="13" spans="1:7" s="3" customFormat="1" ht="38.25">
      <c r="A13" s="59" t="s">
        <v>34</v>
      </c>
      <c r="B13" s="60" t="s">
        <v>85</v>
      </c>
      <c r="C13" s="109" t="s">
        <v>87</v>
      </c>
      <c r="D13" s="43">
        <v>20267</v>
      </c>
      <c r="E13" s="43">
        <f t="shared" si="0"/>
        <v>20267</v>
      </c>
      <c r="F13" s="43">
        <v>20267</v>
      </c>
      <c r="G13" s="43">
        <v>0</v>
      </c>
    </row>
    <row r="14" spans="1:7" s="3" customFormat="1" ht="38.25">
      <c r="A14" s="59" t="s">
        <v>34</v>
      </c>
      <c r="B14" s="60" t="s">
        <v>84</v>
      </c>
      <c r="C14" s="109" t="s">
        <v>88</v>
      </c>
      <c r="D14" s="43">
        <v>23199</v>
      </c>
      <c r="E14" s="43">
        <f t="shared" si="0"/>
        <v>23199</v>
      </c>
      <c r="F14" s="43">
        <v>23199</v>
      </c>
      <c r="G14" s="43">
        <v>0</v>
      </c>
    </row>
    <row r="15" spans="1:7" s="110" customFormat="1" ht="28.5" customHeight="1">
      <c r="A15" s="59" t="s">
        <v>72</v>
      </c>
      <c r="B15" s="60" t="s">
        <v>76</v>
      </c>
      <c r="C15" s="109" t="s">
        <v>77</v>
      </c>
      <c r="D15" s="43">
        <v>1000</v>
      </c>
      <c r="E15" s="43">
        <f t="shared" si="0"/>
        <v>1000</v>
      </c>
      <c r="F15" s="43">
        <v>1000</v>
      </c>
      <c r="G15" s="43">
        <v>0</v>
      </c>
    </row>
    <row r="16" spans="1:7" s="110" customFormat="1" ht="18" customHeight="1">
      <c r="A16" s="59" t="s">
        <v>78</v>
      </c>
      <c r="B16" s="60" t="s">
        <v>79</v>
      </c>
      <c r="C16" s="109" t="s">
        <v>80</v>
      </c>
      <c r="D16" s="43">
        <v>1000</v>
      </c>
      <c r="E16" s="43">
        <f t="shared" si="0"/>
        <v>1000</v>
      </c>
      <c r="F16" s="43">
        <v>1000</v>
      </c>
      <c r="G16" s="43">
        <v>0</v>
      </c>
    </row>
    <row r="19" spans="1:7" s="110" customFormat="1" ht="16.5" customHeight="1">
      <c r="A19" s="186" t="s">
        <v>89</v>
      </c>
      <c r="B19" s="187"/>
      <c r="C19" s="187"/>
      <c r="D19" s="187"/>
      <c r="E19" s="187"/>
      <c r="F19" s="187"/>
      <c r="G19" s="187"/>
    </row>
    <row r="20" spans="1:7" s="133" customFormat="1" ht="16.5" customHeight="1">
      <c r="A20" s="134"/>
      <c r="B20" s="134"/>
      <c r="C20" s="135"/>
      <c r="D20" s="136"/>
      <c r="E20" s="136"/>
      <c r="F20" s="136"/>
      <c r="G20" s="136"/>
    </row>
    <row r="21" spans="1:7" s="76" customFormat="1" ht="20.25" customHeight="1">
      <c r="A21" s="189" t="s">
        <v>5</v>
      </c>
      <c r="B21" s="190" t="s">
        <v>2</v>
      </c>
      <c r="C21" s="190" t="s">
        <v>43</v>
      </c>
      <c r="D21" s="192" t="s">
        <v>44</v>
      </c>
      <c r="E21" s="192" t="s">
        <v>45</v>
      </c>
      <c r="F21" s="192" t="s">
        <v>46</v>
      </c>
      <c r="G21" s="192"/>
    </row>
    <row r="22" spans="1:7" s="76" customFormat="1" ht="32.25" customHeight="1">
      <c r="A22" s="189"/>
      <c r="B22" s="191"/>
      <c r="C22" s="191"/>
      <c r="D22" s="189"/>
      <c r="E22" s="192"/>
      <c r="F22" s="78" t="s">
        <v>47</v>
      </c>
      <c r="G22" s="78" t="s">
        <v>48</v>
      </c>
    </row>
    <row r="23" spans="1:7" s="110" customFormat="1" ht="9" customHeight="1">
      <c r="A23" s="80">
        <v>1</v>
      </c>
      <c r="B23" s="80">
        <v>2</v>
      </c>
      <c r="C23" s="80">
        <v>3</v>
      </c>
      <c r="D23" s="80">
        <v>4</v>
      </c>
      <c r="E23" s="80">
        <v>5</v>
      </c>
      <c r="F23" s="80">
        <v>6</v>
      </c>
      <c r="G23" s="80">
        <v>7</v>
      </c>
    </row>
    <row r="24" spans="1:7" s="110" customFormat="1" ht="63.75">
      <c r="A24" s="59" t="s">
        <v>22</v>
      </c>
      <c r="B24" s="60" t="s">
        <v>36</v>
      </c>
      <c r="C24" s="109" t="s">
        <v>51</v>
      </c>
      <c r="D24" s="43">
        <v>3291000</v>
      </c>
      <c r="E24" s="43">
        <f>SUM(F24:G24)</f>
        <v>3291000</v>
      </c>
      <c r="F24" s="43">
        <v>3291000</v>
      </c>
      <c r="G24" s="43">
        <v>0</v>
      </c>
    </row>
    <row r="25" spans="1:7" s="110" customFormat="1" ht="28.5" customHeight="1">
      <c r="A25" s="59" t="s">
        <v>22</v>
      </c>
      <c r="B25" s="60" t="s">
        <v>37</v>
      </c>
      <c r="C25" s="109" t="s">
        <v>52</v>
      </c>
      <c r="D25" s="43">
        <v>4300</v>
      </c>
      <c r="E25" s="43">
        <f>SUM(F25:G25)</f>
        <v>4300</v>
      </c>
      <c r="F25" s="43">
        <v>4300</v>
      </c>
      <c r="G25" s="43">
        <v>0</v>
      </c>
    </row>
    <row r="26" spans="1:7" s="110" customFormat="1" ht="20.25" customHeight="1">
      <c r="A26" s="62" t="s">
        <v>22</v>
      </c>
      <c r="B26" s="81" t="s">
        <v>23</v>
      </c>
      <c r="C26" s="150" t="s">
        <v>53</v>
      </c>
      <c r="D26" s="151">
        <v>120000</v>
      </c>
      <c r="E26" s="151">
        <f>SUM(F26:G26)</f>
        <v>120000</v>
      </c>
      <c r="F26" s="151">
        <v>120000</v>
      </c>
      <c r="G26" s="151">
        <v>0</v>
      </c>
    </row>
    <row r="27" spans="1:7" s="110" customFormat="1" ht="22.5" customHeight="1">
      <c r="A27" s="152"/>
      <c r="B27" s="153"/>
      <c r="C27" s="63" t="s">
        <v>54</v>
      </c>
      <c r="D27" s="14">
        <f>SUM(D9,D10,D11,D12,D13,D14,D15,D16,D24,D25,D26)</f>
        <v>3602983</v>
      </c>
      <c r="E27" s="14">
        <f>SUM(E9,E10,E11,E12,E13,E14,E15,E16,E24,E25,E26)</f>
        <v>3602983</v>
      </c>
      <c r="F27" s="14">
        <f>SUM(F9,F10,F11,F12,F13,F14,F15,F16,F24,F25,F26)</f>
        <v>3602983</v>
      </c>
      <c r="G27" s="14">
        <f>SUM(G9,G10,G11,G12,G13,G14,G15,G16,G24,G25,G26)</f>
        <v>0</v>
      </c>
    </row>
    <row r="28" ht="16.5" customHeight="1">
      <c r="A28" s="64"/>
    </row>
    <row r="29" ht="15.75">
      <c r="E29" s="25" t="s">
        <v>60</v>
      </c>
    </row>
    <row r="30" ht="15">
      <c r="E30" s="82"/>
    </row>
    <row r="31" ht="15.75">
      <c r="E31" s="25" t="s">
        <v>65</v>
      </c>
    </row>
  </sheetData>
  <sheetProtection/>
  <mergeCells count="14">
    <mergeCell ref="A21:A22"/>
    <mergeCell ref="B21:B22"/>
    <mergeCell ref="C21:C22"/>
    <mergeCell ref="D21:D22"/>
    <mergeCell ref="E21:E22"/>
    <mergeCell ref="F21:G21"/>
    <mergeCell ref="A19:G19"/>
    <mergeCell ref="A5:G5"/>
    <mergeCell ref="A6:A7"/>
    <mergeCell ref="B6:B7"/>
    <mergeCell ref="C6:C7"/>
    <mergeCell ref="D6:D7"/>
    <mergeCell ref="E6:E7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2010-09-07T12:30:49Z</cp:lastPrinted>
  <dcterms:created xsi:type="dcterms:W3CDTF">2007-01-12T09:44:44Z</dcterms:created>
  <dcterms:modified xsi:type="dcterms:W3CDTF">2010-09-07T12:30:51Z</dcterms:modified>
  <cp:category/>
  <cp:version/>
  <cp:contentType/>
  <cp:contentStatus/>
</cp:coreProperties>
</file>