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990" windowWidth="15480" windowHeight="8190" tabRatio="894" activeTab="6"/>
  </bookViews>
  <sheets>
    <sheet name="Zał.1doch" sheetId="1" r:id="rId1"/>
    <sheet name="Zał.2wyd" sheetId="2" r:id="rId2"/>
    <sheet name="Zał.3wyd.bież" sheetId="3" r:id="rId3"/>
    <sheet name="Zał.4w.maj" sheetId="4" r:id="rId4"/>
    <sheet name="Zał.5inw" sheetId="5" r:id="rId5"/>
    <sheet name="Zał.6por.org.adm.rząd." sheetId="6" r:id="rId6"/>
    <sheet name="Zal.7przych.rozch" sheetId="7" r:id="rId7"/>
  </sheets>
  <definedNames/>
  <calcPr fullCalcOnLoad="1"/>
</workbook>
</file>

<file path=xl/sharedStrings.xml><?xml version="1.0" encoding="utf-8"?>
<sst xmlns="http://schemas.openxmlformats.org/spreadsheetml/2006/main" count="444" uniqueCount="203">
  <si>
    <t>Przewodniczący Rady Miejskiej</t>
  </si>
  <si>
    <t>Ogółem</t>
  </si>
  <si>
    <t>Dział</t>
  </si>
  <si>
    <t>bieżące</t>
  </si>
  <si>
    <t>majątkowe</t>
  </si>
  <si>
    <t>Przed zmianą</t>
  </si>
  <si>
    <t>Zmiana</t>
  </si>
  <si>
    <t>Po zmianie</t>
  </si>
  <si>
    <t>Rozdział</t>
  </si>
  <si>
    <t>Nazwa działu i rozdziału</t>
  </si>
  <si>
    <t>w tym :</t>
  </si>
  <si>
    <t>Wydatki ogółem</t>
  </si>
  <si>
    <t>Ogółem wydatki</t>
  </si>
  <si>
    <t>Pozostała działalność</t>
  </si>
  <si>
    <t>zmieniającej Uchwałę Budżetową Miasta Gostynina na rok 2011</t>
  </si>
  <si>
    <t>mgr Jolanta Syska - Szymczak</t>
  </si>
  <si>
    <t>ZMIANY W WYDATKACH NA 2011 ROK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</si>
  <si>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</si>
  <si>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</si>
  <si>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</si>
  <si>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</si>
  <si>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</si>
  <si>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</si>
  <si>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</si>
  <si>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</si>
  <si>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</si>
  <si>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</si>
  <si>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</si>
  <si>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</si>
  <si>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</si>
  <si>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</si>
  <si>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</si>
  <si>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>ZMIANY W WYDATKACH MAJĄTKOWYCH NA 2011 ROK</t>
  </si>
  <si>
    <t>700</t>
  </si>
  <si>
    <t>GOSPODARKA MIESZKANIOWA</t>
  </si>
  <si>
    <t>Wydatki na zadania inwestycyjne na 2011 rok</t>
  </si>
  <si>
    <t>Rozdz.</t>
  </si>
  <si>
    <t>Nazwa zadania inwestycyjnego (w tym w ramach funduszu sołeckiego)</t>
  </si>
  <si>
    <t>Łączne koszty finansowe</t>
  </si>
  <si>
    <t>Nakłady poniesione</t>
  </si>
  <si>
    <t>Planowane wydatki</t>
  </si>
  <si>
    <t>Jednostka organizacyjna realizująca program lub koordynująca wykonanie programu</t>
  </si>
  <si>
    <t>rok 2011</t>
  </si>
  <si>
    <t>z tego źródła finansowania</t>
  </si>
  <si>
    <t>dochody własne jst</t>
  </si>
  <si>
    <t>kredyty, pożyczki, papiery wartośc.</t>
  </si>
  <si>
    <t>środki pochodz.
z innych  źródeł*</t>
  </si>
  <si>
    <t>środki wymienione
w art. 5 ust. 1 pkt 2 i 3 u.f.p.</t>
  </si>
  <si>
    <t>A.</t>
  </si>
  <si>
    <t>UM Gostynin</t>
  </si>
  <si>
    <t>B.</t>
  </si>
  <si>
    <t>C.</t>
  </si>
  <si>
    <t>Zakup sprzętu komputerowego dla potrzeb Urzędu Miasta i modernizacja serwerowni</t>
  </si>
  <si>
    <t>Zakup sprzętu komputerowego dla potrzeb Straży Miejskiej</t>
  </si>
  <si>
    <t>Rozbudowa monitoringu miejskiego</t>
  </si>
  <si>
    <t>Utworzenie placu zabaw przy Szkole Podstawowej nr 1 i przy Szkole Podstawowej nr 3</t>
  </si>
  <si>
    <t>Modernizacja budynków oraz zagospodarowanie terenów szkół podstawowych</t>
  </si>
  <si>
    <t>Budowa oświetlenia na ul. Żabiej, Solidarności, Stodólnej i innych</t>
  </si>
  <si>
    <t xml:space="preserve"> - 2 -</t>
  </si>
  <si>
    <t>9.</t>
  </si>
  <si>
    <t>Park ul. Dybanka</t>
  </si>
  <si>
    <t>10.</t>
  </si>
  <si>
    <t>Rewitalizacja rynku wraz z przyległymi ulicami</t>
  </si>
  <si>
    <t>12.</t>
  </si>
  <si>
    <t>Budowa boiska "Moje boisko - Orlik 2012" przy MOSiR</t>
  </si>
  <si>
    <t>OGÓŁEM</t>
  </si>
  <si>
    <t>* Wybrać odpowiednie oznaczenie źródła finansowania:</t>
  </si>
  <si>
    <t>A. Dotacje i środki z budżetu państwa</t>
  </si>
  <si>
    <t xml:space="preserve"> - 230.450,-zł - środki z Ministerstwa Sportu i Turystyki ujęte w planie wydatków</t>
  </si>
  <si>
    <t>B. Środki i dotacje otrzymane od innych jst oraz innych jednostek zaliczanych do sektora finansów publicznych</t>
  </si>
  <si>
    <t xml:space="preserve">C. Inne źródła </t>
  </si>
  <si>
    <t>ZMIANY W DOCHODACH NA 2011 ROK</t>
  </si>
  <si>
    <t>Źródło dochodów</t>
  </si>
  <si>
    <t>Planowane dochody na 2011 rok</t>
  </si>
  <si>
    <t>z tego:</t>
  </si>
  <si>
    <t>w tym:</t>
  </si>
  <si>
    <t>dotacje</t>
  </si>
  <si>
    <t xml:space="preserve">środki europejskie i inne środki pochodzące ze źródeł </t>
  </si>
  <si>
    <t>zagranicznych, niepodlegające zwrotowi</t>
  </si>
  <si>
    <t>Dochody ogółem</t>
  </si>
  <si>
    <t>852</t>
  </si>
  <si>
    <t>ZMIANY W WYDATKACH BIEŻĄCYCH NA 2011 ROK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</si>
  <si>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</si>
  <si>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</si>
  <si>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</si>
  <si>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</si>
  <si>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</si>
  <si>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</si>
  <si>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wynagrodze-nia i składki od nich naliczane</t>
  </si>
  <si>
    <t>związane z realizacją ich statutowych zadań</t>
  </si>
  <si>
    <t>POMOC SPOŁECZNA</t>
  </si>
  <si>
    <t>020</t>
  </si>
  <si>
    <t>LEŚNICTWO</t>
  </si>
  <si>
    <t>Wpływy ze sprzedaży wyrobów</t>
  </si>
  <si>
    <t>Wpływy ze sprzedaży składników majątkowych</t>
  </si>
  <si>
    <t>900</t>
  </si>
  <si>
    <t>GOSPODARKA KOMUNALNA I OCHRONA ŚRODOWISKA</t>
  </si>
  <si>
    <t>600</t>
  </si>
  <si>
    <t>TRANSPORT I ŁĄCZNOŚĆ</t>
  </si>
  <si>
    <t>60016</t>
  </si>
  <si>
    <t>Drogi publiczne gminne</t>
  </si>
  <si>
    <t>Ośrodki pomocy społecznej</t>
  </si>
  <si>
    <t>85219</t>
  </si>
  <si>
    <t xml:space="preserve"> - 3 -</t>
  </si>
  <si>
    <t>Wykonanie toalety wolnostojącej u zbiegu dróg gminnych ul. Rynek i 3 Maja wraz z przyłączem wodno-kanalizacyjnym i elektrycznym</t>
  </si>
  <si>
    <t>Budowa drogi gminnej w ul. Dybanka</t>
  </si>
  <si>
    <t>Opracowanie koncepcji lokalizacji miejsc postojowych na drogach gminnych w ul.: Kutnowska, Wojska Polsk., Al. Popiełuszki, Parkowa, Moniuszki i Polna</t>
  </si>
  <si>
    <t>Wykonanie podbudowy i nawierzchni z betonu asfaltowego na drogach gminnych w ul.: Makulińskiego, Legionów Polsk., Morenowa, sięgacz od ul. Bema i od ul. Bierzewickiej</t>
  </si>
  <si>
    <t>Modernizacja chodników w ul.: Parkowa, Legionów Polsk., Ziemowita, Kwiatowa, Bema, sięgacz od ul. Bema, Gliniana i Mickiewicza</t>
  </si>
  <si>
    <t>11.</t>
  </si>
  <si>
    <t>13.</t>
  </si>
  <si>
    <t>14.</t>
  </si>
  <si>
    <t>15.</t>
  </si>
  <si>
    <t>16.</t>
  </si>
  <si>
    <t>17.</t>
  </si>
  <si>
    <t>Wykonanie instalacji centralnego ogrzewania etażowego wraz z wewnętrzną instalacja gazową w komunalnym budynku mieszkalnym wielorodzinnym przy ul. 3 Maja 20a</t>
  </si>
  <si>
    <t>18.</t>
  </si>
  <si>
    <t>Wykonanie infrastruktury drogowej - słupki żeliwne</t>
  </si>
  <si>
    <t>Modernizacja budynku Gimnazjum nr 1</t>
  </si>
  <si>
    <t>Modernizacja budynku Gimnazjum nr 2</t>
  </si>
  <si>
    <t>19.</t>
  </si>
  <si>
    <r>
      <t xml:space="preserve">Ogółem </t>
    </r>
    <r>
      <rPr>
        <sz val="9"/>
        <rFont val="Arial CE"/>
        <family val="0"/>
      </rPr>
      <t>(4 + 7)</t>
    </r>
  </si>
  <si>
    <t>Dotacje otrzymane z państwowych funduszy celowych na realizację zadań bieżących jednostek sektora finansów publicznych</t>
  </si>
  <si>
    <t>Planowane wydatki na 2011 rok</t>
  </si>
  <si>
    <t>Gospodarka odpadami</t>
  </si>
  <si>
    <t>853</t>
  </si>
  <si>
    <t>POZOSTAŁE ZADANIA W ZAKRESIE POLITYKI SPOŁECZNEJ</t>
  </si>
  <si>
    <t>Dochody i wydatki związane z realizacją zadań z zakresu administracji rządowej wykonywanych na podstawie porozumień z organami administracji rządowej</t>
  </si>
  <si>
    <t>Nazwa zadania</t>
  </si>
  <si>
    <t>Dotacje
ogółem</t>
  </si>
  <si>
    <t>Wydatki
ogółem
(6+10)</t>
  </si>
  <si>
    <t>Wydatki
bieżące</t>
  </si>
  <si>
    <t>Wydatki
majątkowe</t>
  </si>
  <si>
    <t>wynagrodze-nia</t>
  </si>
  <si>
    <t>pochodne od wynagrodzeń</t>
  </si>
  <si>
    <t>świadczenia społeczne</t>
  </si>
  <si>
    <t>Dotacja celowa na realizację prac remontowych kwatery Wojska Polskiego na cmentarzu parafialnym w Gostyninie na podstawie porozumienia z Wojewodą Mazowieckim</t>
  </si>
  <si>
    <t>Dotacje celowe otrzymane z budżetu państwa na zadania bieżące realizowane przez gminę na podstawie porozumień z organami administracji rządowej</t>
  </si>
  <si>
    <t>Zasiłki i pomoc w naturze oraz składki na ubezpieczenia emerytalne i rentowe</t>
  </si>
  <si>
    <t>85214</t>
  </si>
  <si>
    <t>85395</t>
  </si>
  <si>
    <t>90002</t>
  </si>
  <si>
    <t>Wpływy z opłat za zarząd, użytkowanie i użytkowanie wieczyste</t>
  </si>
  <si>
    <t>Pozostałe odsetki</t>
  </si>
  <si>
    <t>Wpływy z różnych dochodów</t>
  </si>
  <si>
    <t>750</t>
  </si>
  <si>
    <t>ADMINISTRACJA PUBLICZNA</t>
  </si>
  <si>
    <t>756</t>
  </si>
  <si>
    <t>DOCHODY OD OSÓB PRAWNYCH, OD OSÓB FIZYCZNYCH I INNYCH JEDNOSTEK NIEPOSIAD.OSOBOWOŚCI PRAWNEJ ORAZ WYDATKI ZWIĄZANE Z ICH POBOREM</t>
  </si>
  <si>
    <t>Wpływy z opłaty produktowej</t>
  </si>
  <si>
    <t>801</t>
  </si>
  <si>
    <t>OŚWIATA I WYCHOWANIE</t>
  </si>
  <si>
    <t>Grzywny i inne kary pieniężne od osób prawnych i innych jednostek organizacyjnych</t>
  </si>
  <si>
    <t>Wpłaty z tytułu odpłatnego nabycia prawa własności oraz prawa użytkowania wieczystego nieruchomości</t>
  </si>
  <si>
    <t>926</t>
  </si>
  <si>
    <t>KULTURA FIZYCZNA I SPORT</t>
  </si>
  <si>
    <t>* w rozdziale 85395 w wydatkach uwzgledniono wkład własny Miasta na realizację zadania w kwocie 7.000,-zł</t>
  </si>
  <si>
    <t>Dotacja celowa na wsparcie zadania publicznego pn. "Krok do przodu" realizowanego w ramach programu "Oparcie społeczne dla osób z zaburzeniami psychicznymi" na podstawie umowy z Ministrem Pracy i Polityki Społecznej*</t>
  </si>
  <si>
    <t>Remont komunalnego budynku mieszkalnego oraz zagospodarowanie terenu przy ul. Kościuszkowców</t>
  </si>
  <si>
    <t>Zmiany w przychodach i rozchodach budżetu w 2011 roku</t>
  </si>
  <si>
    <t>Treść</t>
  </si>
  <si>
    <t>Klasyfikacja
§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</si>
  <si>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</si>
  <si>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</si>
  <si>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</si>
  <si>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</si>
  <si>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</si>
  <si>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</si>
  <si>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</si>
  <si>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</si>
  <si>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</si>
  <si>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</si>
  <si>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</si>
  <si>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</si>
  <si>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</si>
  <si>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</si>
  <si>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</si>
  <si>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</si>
  <si>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</si>
  <si>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</si>
  <si>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</si>
  <si>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</si>
  <si>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</si>
  <si>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</si>
  <si>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</si>
  <si>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</si>
  <si>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</si>
  <si>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</si>
  <si>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</si>
  <si>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</si>
  <si>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</si>
  <si>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</si>
  <si>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</si>
  <si>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</si>
  <si>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</si>
  <si>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r>
      <t xml:space="preserve">Załącznik nr 1 do uchwały </t>
    </r>
    <r>
      <rPr>
        <b/>
        <sz val="10"/>
        <rFont val="Arial"/>
        <family val="2"/>
      </rPr>
      <t>nr 61/XI/2011</t>
    </r>
  </si>
  <si>
    <r>
      <t xml:space="preserve">Rady Miejskiej w Gostyninie z dnia </t>
    </r>
    <r>
      <rPr>
        <b/>
        <sz val="10"/>
        <rFont val="Arial"/>
        <family val="2"/>
      </rPr>
      <t>11 sierpnia 2011 roku</t>
    </r>
  </si>
  <si>
    <r>
      <t xml:space="preserve">Załącznik nr 2 do uchwały </t>
    </r>
    <r>
      <rPr>
        <b/>
        <sz val="10"/>
        <rFont val="Arial"/>
        <family val="2"/>
      </rPr>
      <t>nr 61/XI/2011</t>
    </r>
  </si>
  <si>
    <r>
      <t xml:space="preserve">Załącznik nr 3 do uchwały </t>
    </r>
    <r>
      <rPr>
        <b/>
        <sz val="10"/>
        <rFont val="Arial"/>
        <family val="2"/>
      </rPr>
      <t>nr 61/XI/2011</t>
    </r>
  </si>
  <si>
    <r>
      <t xml:space="preserve">Załącznik nr 4 do uchwały </t>
    </r>
    <r>
      <rPr>
        <b/>
        <sz val="10"/>
        <rFont val="Arial"/>
        <family val="2"/>
      </rPr>
      <t>nr 61/XI/2011</t>
    </r>
  </si>
  <si>
    <r>
      <t xml:space="preserve">Załącznik nr 5 do uchwały </t>
    </r>
    <r>
      <rPr>
        <b/>
        <sz val="10"/>
        <rFont val="Arial"/>
        <family val="2"/>
      </rPr>
      <t>nr 61/XI/2011</t>
    </r>
  </si>
  <si>
    <r>
      <t xml:space="preserve">Załącznik nr 6 do uchwały </t>
    </r>
    <r>
      <rPr>
        <b/>
        <sz val="10"/>
        <rFont val="Arial"/>
        <family val="2"/>
      </rPr>
      <t>nr 61/XI/2011</t>
    </r>
  </si>
  <si>
    <r>
      <t xml:space="preserve">Załącznik nr 7 do uchwały </t>
    </r>
    <r>
      <rPr>
        <b/>
        <sz val="10"/>
        <rFont val="Arial"/>
        <family val="2"/>
      </rPr>
      <t>nr 61/XI/2011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</si>
</sst>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_ ;[Red]\-#,##0\ "/>
  </numFmts>
  <fonts count="7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.5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b/>
      <sz val="7"/>
      <name val="Arial CE"/>
      <family val="0"/>
    </font>
    <font>
      <sz val="10"/>
      <name val="Czcionka tekstu podstawowego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14"/>
      <name val="Arial CE"/>
      <family val="2"/>
    </font>
    <font>
      <b/>
      <sz val="6"/>
      <name val="Arial"/>
      <family val="2"/>
    </font>
    <font>
      <sz val="10"/>
      <color indexed="10"/>
      <name val="Arial"/>
      <family val="2"/>
    </font>
    <font>
      <b/>
      <sz val="6"/>
      <name val="Arial CE"/>
      <family val="2"/>
    </font>
    <font>
      <b/>
      <sz val="11"/>
      <name val="Arial CE"/>
      <family val="0"/>
    </font>
    <font>
      <sz val="5"/>
      <name val="Arial CE"/>
      <family val="2"/>
    </font>
    <font>
      <sz val="11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b/>
      <sz val="12"/>
      <color indexed="10"/>
      <name val="Arial CE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  <font>
      <b/>
      <sz val="12"/>
      <color rgb="FFFF0000"/>
      <name val="Arial CE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/>
    </xf>
    <xf numFmtId="3" fontId="71" fillId="0" borderId="0" xfId="0" applyNumberFormat="1" applyFont="1" applyFill="1" applyAlignment="1">
      <alignment vertical="center"/>
    </xf>
    <xf numFmtId="0" fontId="71" fillId="0" borderId="0" xfId="0" applyFont="1" applyFill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3" fontId="71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/>
    </xf>
    <xf numFmtId="3" fontId="69" fillId="0" borderId="0" xfId="0" applyNumberFormat="1" applyFont="1" applyFill="1" applyAlignment="1">
      <alignment/>
    </xf>
    <xf numFmtId="3" fontId="69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3" fontId="3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8" fillId="33" borderId="25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28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/>
    </xf>
    <xf numFmtId="49" fontId="16" fillId="0" borderId="29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2" fillId="0" borderId="0" xfId="0" applyFont="1" applyBorder="1" applyAlignment="1">
      <alignment horizontal="center" vertical="center" wrapText="1"/>
    </xf>
    <xf numFmtId="0" fontId="73" fillId="0" borderId="16" xfId="0" applyFont="1" applyBorder="1" applyAlignment="1">
      <alignment vertical="center" wrapText="1"/>
    </xf>
    <xf numFmtId="0" fontId="74" fillId="0" borderId="28" xfId="0" applyFont="1" applyBorder="1" applyAlignment="1">
      <alignment vertical="center" wrapText="1"/>
    </xf>
    <xf numFmtId="49" fontId="0" fillId="0" borderId="26" xfId="0" applyNumberFormat="1" applyFont="1" applyFill="1" applyBorder="1" applyAlignment="1">
      <alignment horizontal="center" vertical="center"/>
    </xf>
    <xf numFmtId="3" fontId="8" fillId="35" borderId="2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35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49" fontId="16" fillId="0" borderId="29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73" fillId="0" borderId="10" xfId="0" applyFont="1" applyBorder="1" applyAlignment="1">
      <alignment vertical="center" wrapText="1"/>
    </xf>
    <xf numFmtId="0" fontId="73" fillId="0" borderId="2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3" fontId="69" fillId="0" borderId="0" xfId="0" applyNumberFormat="1" applyFont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0" fontId="73" fillId="0" borderId="2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26" fillId="0" borderId="1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3" fontId="28" fillId="0" borderId="26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3" fontId="28" fillId="0" borderId="21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3" fontId="28" fillId="0" borderId="26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vertical="center" wrapText="1"/>
    </xf>
    <xf numFmtId="3" fontId="0" fillId="0" borderId="31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8" fillId="33" borderId="2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49" fontId="0" fillId="0" borderId="17" xfId="0" applyNumberForma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4" fontId="0" fillId="0" borderId="26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3" fontId="7" fillId="0" borderId="20" xfId="0" applyNumberFormat="1" applyFont="1" applyFill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K1" sqref="K1:K2"/>
    </sheetView>
  </sheetViews>
  <sheetFormatPr defaultColWidth="9.140625" defaultRowHeight="12.75"/>
  <cols>
    <col min="1" max="1" width="5.7109375" style="2" customWidth="1"/>
    <col min="2" max="2" width="28.7109375" style="2" customWidth="1"/>
    <col min="3" max="11" width="11.7109375" style="2" customWidth="1"/>
    <col min="12" max="12" width="10.140625" style="2" bestFit="1" customWidth="1"/>
    <col min="13" max="16384" width="9.140625" style="2" customWidth="1"/>
  </cols>
  <sheetData>
    <row r="1" spans="2:11" s="48" customFormat="1" ht="15" customHeight="1">
      <c r="B1" s="49"/>
      <c r="H1" s="50"/>
      <c r="K1" s="1" t="s">
        <v>195</v>
      </c>
    </row>
    <row r="2" spans="2:11" s="48" customFormat="1" ht="15" customHeight="1">
      <c r="B2" s="49"/>
      <c r="H2" s="50"/>
      <c r="K2" s="1" t="s">
        <v>196</v>
      </c>
    </row>
    <row r="3" spans="2:11" s="48" customFormat="1" ht="15" customHeight="1">
      <c r="B3" s="49"/>
      <c r="H3" s="50"/>
      <c r="K3" s="50" t="s">
        <v>14</v>
      </c>
    </row>
    <row r="4" spans="1:2" s="3" customFormat="1" ht="25.5" customHeight="1">
      <c r="A4" s="51" t="s">
        <v>71</v>
      </c>
      <c r="B4" s="52"/>
    </row>
    <row r="5" spans="1:11" s="48" customFormat="1" ht="15" customHeight="1">
      <c r="A5" s="220" t="s">
        <v>2</v>
      </c>
      <c r="B5" s="220" t="s">
        <v>72</v>
      </c>
      <c r="C5" s="209" t="s">
        <v>121</v>
      </c>
      <c r="D5" s="210"/>
      <c r="E5" s="211"/>
      <c r="F5" s="53"/>
      <c r="G5" s="53"/>
      <c r="H5" s="54" t="s">
        <v>73</v>
      </c>
      <c r="I5" s="53"/>
      <c r="J5" s="53"/>
      <c r="K5" s="55"/>
    </row>
    <row r="6" spans="1:11" s="58" customFormat="1" ht="15" customHeight="1">
      <c r="A6" s="221"/>
      <c r="B6" s="221"/>
      <c r="C6" s="212"/>
      <c r="D6" s="213"/>
      <c r="E6" s="214"/>
      <c r="F6" s="56"/>
      <c r="G6" s="56"/>
      <c r="H6" s="56"/>
      <c r="I6" s="56" t="s">
        <v>74</v>
      </c>
      <c r="J6" s="56"/>
      <c r="K6" s="57"/>
    </row>
    <row r="7" spans="1:11" s="58" customFormat="1" ht="15" customHeight="1">
      <c r="A7" s="221"/>
      <c r="B7" s="221"/>
      <c r="C7" s="212"/>
      <c r="D7" s="213"/>
      <c r="E7" s="214"/>
      <c r="F7" s="59"/>
      <c r="G7" s="218" t="s">
        <v>75</v>
      </c>
      <c r="H7" s="219"/>
      <c r="I7" s="60"/>
      <c r="J7" s="218" t="s">
        <v>75</v>
      </c>
      <c r="K7" s="219"/>
    </row>
    <row r="8" spans="1:11" s="58" customFormat="1" ht="45.75" customHeight="1">
      <c r="A8" s="221"/>
      <c r="B8" s="221"/>
      <c r="C8" s="215"/>
      <c r="D8" s="216"/>
      <c r="E8" s="217"/>
      <c r="F8" s="61" t="s">
        <v>3</v>
      </c>
      <c r="G8" s="60" t="s">
        <v>76</v>
      </c>
      <c r="H8" s="62" t="s">
        <v>77</v>
      </c>
      <c r="I8" s="61" t="s">
        <v>4</v>
      </c>
      <c r="J8" s="60" t="s">
        <v>76</v>
      </c>
      <c r="K8" s="62" t="s">
        <v>77</v>
      </c>
    </row>
    <row r="9" spans="1:11" s="58" customFormat="1" ht="27" customHeight="1">
      <c r="A9" s="222"/>
      <c r="B9" s="222"/>
      <c r="C9" s="63" t="s">
        <v>5</v>
      </c>
      <c r="D9" s="64" t="s">
        <v>6</v>
      </c>
      <c r="E9" s="65" t="s">
        <v>7</v>
      </c>
      <c r="F9" s="66"/>
      <c r="G9" s="66"/>
      <c r="H9" s="67" t="s">
        <v>78</v>
      </c>
      <c r="I9" s="66"/>
      <c r="J9" s="66"/>
      <c r="K9" s="67" t="s">
        <v>78</v>
      </c>
    </row>
    <row r="10" spans="1:11" s="72" customFormat="1" ht="7.5" customHeight="1">
      <c r="A10" s="68">
        <v>1</v>
      </c>
      <c r="B10" s="68">
        <v>2</v>
      </c>
      <c r="C10" s="69"/>
      <c r="D10" s="70">
        <v>3</v>
      </c>
      <c r="E10" s="71"/>
      <c r="F10" s="68">
        <v>4</v>
      </c>
      <c r="G10" s="68">
        <v>5</v>
      </c>
      <c r="H10" s="68">
        <v>6</v>
      </c>
      <c r="I10" s="68">
        <v>7</v>
      </c>
      <c r="J10" s="68">
        <v>8</v>
      </c>
      <c r="K10" s="68">
        <v>9</v>
      </c>
    </row>
    <row r="11" spans="1:13" s="4" customFormat="1" ht="16.5" customHeight="1">
      <c r="A11" s="73" t="s">
        <v>91</v>
      </c>
      <c r="B11" s="74" t="s">
        <v>92</v>
      </c>
      <c r="C11" s="38">
        <v>22000</v>
      </c>
      <c r="D11" s="38">
        <f>SUM(D12:D13)</f>
        <v>0</v>
      </c>
      <c r="E11" s="75">
        <f aca="true" t="shared" si="0" ref="E11:E21">SUM(C11:D11)</f>
        <v>22000</v>
      </c>
      <c r="F11" s="38">
        <v>0</v>
      </c>
      <c r="G11" s="38">
        <v>0</v>
      </c>
      <c r="H11" s="38">
        <v>0</v>
      </c>
      <c r="I11" s="38">
        <v>22000</v>
      </c>
      <c r="J11" s="76">
        <v>0</v>
      </c>
      <c r="K11" s="76">
        <v>0</v>
      </c>
      <c r="M11" s="77"/>
    </row>
    <row r="12" spans="1:11" s="3" customFormat="1" ht="16.5" customHeight="1">
      <c r="A12" s="78"/>
      <c r="B12" s="79" t="s">
        <v>93</v>
      </c>
      <c r="C12" s="80">
        <v>22000</v>
      </c>
      <c r="D12" s="80">
        <f>SUM(F12,I12)</f>
        <v>-22000</v>
      </c>
      <c r="E12" s="81">
        <f t="shared" si="0"/>
        <v>0</v>
      </c>
      <c r="F12" s="80">
        <v>-22000</v>
      </c>
      <c r="G12" s="80">
        <v>0</v>
      </c>
      <c r="H12" s="80">
        <v>0</v>
      </c>
      <c r="I12" s="80">
        <v>0</v>
      </c>
      <c r="J12" s="82">
        <v>0</v>
      </c>
      <c r="K12" s="82">
        <v>0</v>
      </c>
    </row>
    <row r="13" spans="1:11" s="3" customFormat="1" ht="25.5">
      <c r="A13" s="83"/>
      <c r="B13" s="79" t="s">
        <v>94</v>
      </c>
      <c r="C13" s="80">
        <v>0</v>
      </c>
      <c r="D13" s="80">
        <f>SUM(F13,I13)</f>
        <v>22000</v>
      </c>
      <c r="E13" s="81">
        <f t="shared" si="0"/>
        <v>22000</v>
      </c>
      <c r="F13" s="80">
        <v>0</v>
      </c>
      <c r="G13" s="80">
        <v>0</v>
      </c>
      <c r="H13" s="80">
        <v>0</v>
      </c>
      <c r="I13" s="80">
        <v>22000</v>
      </c>
      <c r="J13" s="82">
        <v>0</v>
      </c>
      <c r="K13" s="82">
        <v>0</v>
      </c>
    </row>
    <row r="14" spans="1:13" s="4" customFormat="1" ht="25.5">
      <c r="A14" s="86" t="s">
        <v>33</v>
      </c>
      <c r="B14" s="85" t="s">
        <v>34</v>
      </c>
      <c r="C14" s="87">
        <v>4131706</v>
      </c>
      <c r="D14" s="87">
        <f>SUM(D15,D17,D18,D16)</f>
        <v>-1167595</v>
      </c>
      <c r="E14" s="88">
        <f t="shared" si="0"/>
        <v>2964111</v>
      </c>
      <c r="F14" s="87">
        <v>1380506</v>
      </c>
      <c r="G14" s="87">
        <v>0</v>
      </c>
      <c r="H14" s="87">
        <v>0</v>
      </c>
      <c r="I14" s="87">
        <v>1583605</v>
      </c>
      <c r="J14" s="39">
        <v>0</v>
      </c>
      <c r="K14" s="89">
        <v>0</v>
      </c>
      <c r="L14" s="77"/>
      <c r="M14" s="77"/>
    </row>
    <row r="15" spans="1:11" s="3" customFormat="1" ht="38.25">
      <c r="A15" s="78"/>
      <c r="B15" s="162" t="s">
        <v>142</v>
      </c>
      <c r="C15" s="80">
        <v>368000</v>
      </c>
      <c r="D15" s="80">
        <f>SUM(F15,I15)</f>
        <v>21000</v>
      </c>
      <c r="E15" s="81">
        <f t="shared" si="0"/>
        <v>389000</v>
      </c>
      <c r="F15" s="80">
        <v>21000</v>
      </c>
      <c r="G15" s="80">
        <v>0</v>
      </c>
      <c r="H15" s="80">
        <v>0</v>
      </c>
      <c r="I15" s="80">
        <v>0</v>
      </c>
      <c r="J15" s="82">
        <v>0</v>
      </c>
      <c r="K15" s="82">
        <v>0</v>
      </c>
    </row>
    <row r="16" spans="1:11" s="3" customFormat="1" ht="51">
      <c r="A16" s="116"/>
      <c r="B16" s="163" t="s">
        <v>153</v>
      </c>
      <c r="C16" s="80">
        <v>2770000</v>
      </c>
      <c r="D16" s="80">
        <f>SUM(F16,I16)</f>
        <v>-1195595</v>
      </c>
      <c r="E16" s="81">
        <f t="shared" si="0"/>
        <v>1574405</v>
      </c>
      <c r="F16" s="80">
        <v>0</v>
      </c>
      <c r="G16" s="80">
        <v>0</v>
      </c>
      <c r="H16" s="80">
        <v>0</v>
      </c>
      <c r="I16" s="80">
        <v>-1195595</v>
      </c>
      <c r="J16" s="82">
        <v>0</v>
      </c>
      <c r="K16" s="82">
        <v>0</v>
      </c>
    </row>
    <row r="17" spans="1:11" s="3" customFormat="1" ht="16.5" customHeight="1">
      <c r="A17" s="116"/>
      <c r="B17" s="162" t="s">
        <v>143</v>
      </c>
      <c r="C17" s="80">
        <v>3000</v>
      </c>
      <c r="D17" s="80">
        <f>SUM(F17,I17)</f>
        <v>1500</v>
      </c>
      <c r="E17" s="81">
        <f t="shared" si="0"/>
        <v>4500</v>
      </c>
      <c r="F17" s="80">
        <v>1500</v>
      </c>
      <c r="G17" s="80">
        <v>0</v>
      </c>
      <c r="H17" s="80">
        <v>0</v>
      </c>
      <c r="I17" s="80">
        <v>0</v>
      </c>
      <c r="J17" s="82">
        <v>0</v>
      </c>
      <c r="K17" s="82">
        <v>0</v>
      </c>
    </row>
    <row r="18" spans="1:11" s="3" customFormat="1" ht="16.5" customHeight="1">
      <c r="A18" s="83"/>
      <c r="B18" s="163" t="s">
        <v>144</v>
      </c>
      <c r="C18" s="80">
        <v>658506</v>
      </c>
      <c r="D18" s="80">
        <f>SUM(F18,I18)</f>
        <v>5500</v>
      </c>
      <c r="E18" s="81">
        <f t="shared" si="0"/>
        <v>664006</v>
      </c>
      <c r="F18" s="80">
        <v>5500</v>
      </c>
      <c r="G18" s="80">
        <v>0</v>
      </c>
      <c r="H18" s="80">
        <v>0</v>
      </c>
      <c r="I18" s="80">
        <v>0</v>
      </c>
      <c r="J18" s="82">
        <v>0</v>
      </c>
      <c r="K18" s="82">
        <v>0</v>
      </c>
    </row>
    <row r="19" spans="1:13" s="4" customFormat="1" ht="16.5" customHeight="1">
      <c r="A19" s="86" t="s">
        <v>145</v>
      </c>
      <c r="B19" s="164" t="s">
        <v>146</v>
      </c>
      <c r="C19" s="87">
        <v>195208</v>
      </c>
      <c r="D19" s="87">
        <f>SUM(D21,D20)</f>
        <v>7946</v>
      </c>
      <c r="E19" s="88">
        <f t="shared" si="0"/>
        <v>203154</v>
      </c>
      <c r="F19" s="87">
        <v>203154</v>
      </c>
      <c r="G19" s="87">
        <v>152857</v>
      </c>
      <c r="H19" s="87">
        <v>0</v>
      </c>
      <c r="I19" s="87">
        <v>0</v>
      </c>
      <c r="J19" s="39">
        <v>0</v>
      </c>
      <c r="K19" s="89">
        <v>0</v>
      </c>
      <c r="L19" s="77"/>
      <c r="M19" s="77"/>
    </row>
    <row r="20" spans="1:11" s="3" customFormat="1" ht="16.5" customHeight="1">
      <c r="A20" s="78"/>
      <c r="B20" s="162" t="s">
        <v>143</v>
      </c>
      <c r="C20" s="80">
        <v>26100</v>
      </c>
      <c r="D20" s="80">
        <f>SUM(F20,I20)</f>
        <v>1146</v>
      </c>
      <c r="E20" s="81">
        <f t="shared" si="0"/>
        <v>27246</v>
      </c>
      <c r="F20" s="80">
        <v>1146</v>
      </c>
      <c r="G20" s="80">
        <v>0</v>
      </c>
      <c r="H20" s="80">
        <v>0</v>
      </c>
      <c r="I20" s="80">
        <v>0</v>
      </c>
      <c r="J20" s="82">
        <v>0</v>
      </c>
      <c r="K20" s="82">
        <v>0</v>
      </c>
    </row>
    <row r="21" spans="1:11" s="3" customFormat="1" ht="16.5" customHeight="1">
      <c r="A21" s="83"/>
      <c r="B21" s="162" t="s">
        <v>144</v>
      </c>
      <c r="C21" s="80">
        <v>5000</v>
      </c>
      <c r="D21" s="80">
        <f>SUM(F21,I21)</f>
        <v>6800</v>
      </c>
      <c r="E21" s="81">
        <f t="shared" si="0"/>
        <v>11800</v>
      </c>
      <c r="F21" s="80">
        <v>6800</v>
      </c>
      <c r="G21" s="80">
        <v>0</v>
      </c>
      <c r="H21" s="80">
        <v>0</v>
      </c>
      <c r="I21" s="80">
        <v>0</v>
      </c>
      <c r="J21" s="82">
        <v>0</v>
      </c>
      <c r="K21" s="82">
        <v>0</v>
      </c>
    </row>
    <row r="22" spans="1:9" s="84" customFormat="1" ht="16.5" customHeight="1">
      <c r="A22" s="172"/>
      <c r="B22" s="173"/>
      <c r="C22" s="168"/>
      <c r="D22" s="168"/>
      <c r="E22" s="94"/>
      <c r="F22" s="168"/>
      <c r="G22" s="168"/>
      <c r="H22" s="168"/>
      <c r="I22" s="168"/>
    </row>
    <row r="23" spans="1:9" s="84" customFormat="1" ht="16.5" customHeight="1">
      <c r="A23" s="172"/>
      <c r="B23" s="173"/>
      <c r="C23" s="168"/>
      <c r="D23" s="168"/>
      <c r="E23" s="94"/>
      <c r="F23" s="168"/>
      <c r="G23" s="168"/>
      <c r="H23" s="168"/>
      <c r="I23" s="168"/>
    </row>
    <row r="24" spans="1:9" s="84" customFormat="1" ht="16.5" customHeight="1">
      <c r="A24" s="172"/>
      <c r="B24" s="173"/>
      <c r="C24" s="168"/>
      <c r="D24" s="168"/>
      <c r="E24" s="94"/>
      <c r="F24" s="168"/>
      <c r="G24" s="168"/>
      <c r="H24" s="168"/>
      <c r="I24" s="168"/>
    </row>
    <row r="25" spans="1:13" s="4" customFormat="1" ht="16.5" customHeight="1">
      <c r="A25" s="225" t="s">
        <v>58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15"/>
      <c r="L25" s="77"/>
      <c r="M25" s="77"/>
    </row>
    <row r="26" spans="1:11" s="48" customFormat="1" ht="15" customHeight="1">
      <c r="A26" s="220" t="s">
        <v>2</v>
      </c>
      <c r="B26" s="220" t="s">
        <v>72</v>
      </c>
      <c r="C26" s="209" t="s">
        <v>121</v>
      </c>
      <c r="D26" s="210"/>
      <c r="E26" s="211"/>
      <c r="F26" s="53"/>
      <c r="G26" s="53"/>
      <c r="H26" s="54" t="s">
        <v>73</v>
      </c>
      <c r="I26" s="53"/>
      <c r="J26" s="53"/>
      <c r="K26" s="55"/>
    </row>
    <row r="27" spans="1:11" s="58" customFormat="1" ht="15" customHeight="1">
      <c r="A27" s="221"/>
      <c r="B27" s="221"/>
      <c r="C27" s="212"/>
      <c r="D27" s="213"/>
      <c r="E27" s="214"/>
      <c r="F27" s="160"/>
      <c r="G27" s="160"/>
      <c r="H27" s="160"/>
      <c r="I27" s="160" t="s">
        <v>74</v>
      </c>
      <c r="J27" s="160"/>
      <c r="K27" s="161"/>
    </row>
    <row r="28" spans="1:11" s="58" customFormat="1" ht="15" customHeight="1">
      <c r="A28" s="221"/>
      <c r="B28" s="221"/>
      <c r="C28" s="212"/>
      <c r="D28" s="213"/>
      <c r="E28" s="214"/>
      <c r="F28" s="59"/>
      <c r="G28" s="218" t="s">
        <v>75</v>
      </c>
      <c r="H28" s="219"/>
      <c r="I28" s="158"/>
      <c r="J28" s="218" t="s">
        <v>75</v>
      </c>
      <c r="K28" s="219"/>
    </row>
    <row r="29" spans="1:11" s="58" customFormat="1" ht="45.75" customHeight="1">
      <c r="A29" s="221"/>
      <c r="B29" s="221"/>
      <c r="C29" s="215"/>
      <c r="D29" s="216"/>
      <c r="E29" s="217"/>
      <c r="F29" s="159" t="s">
        <v>3</v>
      </c>
      <c r="G29" s="158" t="s">
        <v>76</v>
      </c>
      <c r="H29" s="62" t="s">
        <v>77</v>
      </c>
      <c r="I29" s="159" t="s">
        <v>4</v>
      </c>
      <c r="J29" s="158" t="s">
        <v>76</v>
      </c>
      <c r="K29" s="62" t="s">
        <v>77</v>
      </c>
    </row>
    <row r="30" spans="1:11" s="58" customFormat="1" ht="27" customHeight="1">
      <c r="A30" s="222"/>
      <c r="B30" s="222"/>
      <c r="C30" s="63" t="s">
        <v>5</v>
      </c>
      <c r="D30" s="64" t="s">
        <v>6</v>
      </c>
      <c r="E30" s="65" t="s">
        <v>7</v>
      </c>
      <c r="F30" s="66"/>
      <c r="G30" s="66"/>
      <c r="H30" s="67" t="s">
        <v>78</v>
      </c>
      <c r="I30" s="66"/>
      <c r="J30" s="66"/>
      <c r="K30" s="67" t="s">
        <v>78</v>
      </c>
    </row>
    <row r="31" spans="1:11" s="72" customFormat="1" ht="7.5" customHeight="1">
      <c r="A31" s="68">
        <v>1</v>
      </c>
      <c r="B31" s="68">
        <v>2</v>
      </c>
      <c r="C31" s="69"/>
      <c r="D31" s="70">
        <v>3</v>
      </c>
      <c r="E31" s="71"/>
      <c r="F31" s="68">
        <v>4</v>
      </c>
      <c r="G31" s="68">
        <v>5</v>
      </c>
      <c r="H31" s="68">
        <v>6</v>
      </c>
      <c r="I31" s="68">
        <v>7</v>
      </c>
      <c r="J31" s="68">
        <v>8</v>
      </c>
      <c r="K31" s="68">
        <v>9</v>
      </c>
    </row>
    <row r="32" spans="1:13" s="4" customFormat="1" ht="89.25">
      <c r="A32" s="73" t="s">
        <v>147</v>
      </c>
      <c r="B32" s="165" t="s">
        <v>148</v>
      </c>
      <c r="C32" s="87">
        <v>22747330</v>
      </c>
      <c r="D32" s="87">
        <f>SUM(D33)</f>
        <v>5600</v>
      </c>
      <c r="E32" s="88">
        <f aca="true" t="shared" si="1" ref="E32:E37">SUM(C32:D32)</f>
        <v>22752930</v>
      </c>
      <c r="F32" s="87">
        <v>22752930</v>
      </c>
      <c r="G32" s="87">
        <v>0</v>
      </c>
      <c r="H32" s="87">
        <v>0</v>
      </c>
      <c r="I32" s="87">
        <v>0</v>
      </c>
      <c r="J32" s="39">
        <v>0</v>
      </c>
      <c r="K32" s="89">
        <v>0</v>
      </c>
      <c r="L32" s="77"/>
      <c r="M32" s="77"/>
    </row>
    <row r="33" spans="1:11" s="3" customFormat="1" ht="16.5" customHeight="1">
      <c r="A33" s="101"/>
      <c r="B33" s="114" t="s">
        <v>149</v>
      </c>
      <c r="C33" s="80">
        <v>3500</v>
      </c>
      <c r="D33" s="80">
        <f>SUM(F33,I33)</f>
        <v>5600</v>
      </c>
      <c r="E33" s="81">
        <f t="shared" si="1"/>
        <v>9100</v>
      </c>
      <c r="F33" s="80">
        <v>5600</v>
      </c>
      <c r="G33" s="80">
        <v>0</v>
      </c>
      <c r="H33" s="80">
        <v>0</v>
      </c>
      <c r="I33" s="80">
        <v>0</v>
      </c>
      <c r="J33" s="82">
        <v>0</v>
      </c>
      <c r="K33" s="82">
        <v>0</v>
      </c>
    </row>
    <row r="34" spans="1:13" s="4" customFormat="1" ht="16.5" customHeight="1">
      <c r="A34" s="73" t="s">
        <v>150</v>
      </c>
      <c r="B34" s="165" t="s">
        <v>151</v>
      </c>
      <c r="C34" s="87">
        <v>1601420</v>
      </c>
      <c r="D34" s="87">
        <f>SUM(D35)</f>
        <v>7200</v>
      </c>
      <c r="E34" s="88">
        <f t="shared" si="1"/>
        <v>1608620</v>
      </c>
      <c r="F34" s="87">
        <v>1378170</v>
      </c>
      <c r="G34" s="87">
        <v>0</v>
      </c>
      <c r="H34" s="87">
        <v>14670</v>
      </c>
      <c r="I34" s="87">
        <v>230450</v>
      </c>
      <c r="J34" s="89">
        <v>230450</v>
      </c>
      <c r="K34" s="89">
        <v>0</v>
      </c>
      <c r="L34" s="77"/>
      <c r="M34" s="77"/>
    </row>
    <row r="35" spans="1:11" s="3" customFormat="1" ht="38.25">
      <c r="A35" s="101"/>
      <c r="B35" s="162" t="s">
        <v>152</v>
      </c>
      <c r="C35" s="80">
        <v>0</v>
      </c>
      <c r="D35" s="80">
        <f>SUM(F35,I35)</f>
        <v>7200</v>
      </c>
      <c r="E35" s="81">
        <f t="shared" si="1"/>
        <v>7200</v>
      </c>
      <c r="F35" s="80">
        <v>7200</v>
      </c>
      <c r="G35" s="80">
        <v>0</v>
      </c>
      <c r="H35" s="80">
        <v>0</v>
      </c>
      <c r="I35" s="80">
        <v>0</v>
      </c>
      <c r="J35" s="82">
        <v>0</v>
      </c>
      <c r="K35" s="82">
        <v>0</v>
      </c>
    </row>
    <row r="36" spans="1:13" s="4" customFormat="1" ht="38.25">
      <c r="A36" s="73" t="s">
        <v>125</v>
      </c>
      <c r="B36" s="85" t="s">
        <v>126</v>
      </c>
      <c r="C36" s="87">
        <v>173238</v>
      </c>
      <c r="D36" s="87">
        <f>SUM(D37)</f>
        <v>63000</v>
      </c>
      <c r="E36" s="88">
        <f t="shared" si="1"/>
        <v>236238</v>
      </c>
      <c r="F36" s="87">
        <v>236238</v>
      </c>
      <c r="G36" s="87">
        <v>63000</v>
      </c>
      <c r="H36" s="87">
        <v>173238</v>
      </c>
      <c r="I36" s="87">
        <v>0</v>
      </c>
      <c r="J36" s="39">
        <v>0</v>
      </c>
      <c r="K36" s="89">
        <v>0</v>
      </c>
      <c r="L36" s="77"/>
      <c r="M36" s="77"/>
    </row>
    <row r="37" spans="1:11" s="3" customFormat="1" ht="65.25" customHeight="1">
      <c r="A37" s="101"/>
      <c r="B37" s="174" t="s">
        <v>137</v>
      </c>
      <c r="C37" s="80">
        <v>0</v>
      </c>
      <c r="D37" s="80">
        <f>SUM(F37,I37)</f>
        <v>63000</v>
      </c>
      <c r="E37" s="81">
        <f t="shared" si="1"/>
        <v>63000</v>
      </c>
      <c r="F37" s="80">
        <v>63000</v>
      </c>
      <c r="G37" s="80">
        <v>63000</v>
      </c>
      <c r="H37" s="80">
        <v>0</v>
      </c>
      <c r="I37" s="80">
        <v>0</v>
      </c>
      <c r="J37" s="82">
        <v>0</v>
      </c>
      <c r="K37" s="82">
        <v>0</v>
      </c>
    </row>
    <row r="38" spans="1:9" s="84" customFormat="1" ht="65.25" customHeight="1">
      <c r="A38" s="172"/>
      <c r="B38" s="173"/>
      <c r="C38" s="168"/>
      <c r="D38" s="168"/>
      <c r="E38" s="94"/>
      <c r="F38" s="168"/>
      <c r="G38" s="168"/>
      <c r="H38" s="168"/>
      <c r="I38" s="168"/>
    </row>
    <row r="39" spans="1:9" s="84" customFormat="1" ht="15" customHeight="1">
      <c r="A39" s="172"/>
      <c r="B39" s="173"/>
      <c r="C39" s="168"/>
      <c r="D39" s="168"/>
      <c r="E39" s="94"/>
      <c r="F39" s="168"/>
      <c r="G39" s="168"/>
      <c r="H39" s="168"/>
      <c r="I39" s="168"/>
    </row>
    <row r="40" spans="1:9" s="84" customFormat="1" ht="15" customHeight="1">
      <c r="A40" s="172"/>
      <c r="B40" s="173"/>
      <c r="C40" s="168"/>
      <c r="D40" s="168"/>
      <c r="E40" s="94"/>
      <c r="F40" s="168"/>
      <c r="G40" s="168"/>
      <c r="H40" s="168"/>
      <c r="I40" s="168"/>
    </row>
    <row r="41" spans="1:13" s="4" customFormat="1" ht="16.5" customHeight="1">
      <c r="A41" s="227" t="s">
        <v>103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15"/>
      <c r="L41" s="77"/>
      <c r="M41" s="77"/>
    </row>
    <row r="42" spans="1:11" s="48" customFormat="1" ht="15" customHeight="1">
      <c r="A42" s="220" t="s">
        <v>2</v>
      </c>
      <c r="B42" s="220" t="s">
        <v>72</v>
      </c>
      <c r="C42" s="209" t="s">
        <v>121</v>
      </c>
      <c r="D42" s="210"/>
      <c r="E42" s="211"/>
      <c r="F42" s="53"/>
      <c r="G42" s="53"/>
      <c r="H42" s="54" t="s">
        <v>73</v>
      </c>
      <c r="I42" s="53"/>
      <c r="J42" s="53"/>
      <c r="K42" s="55"/>
    </row>
    <row r="43" spans="1:11" s="58" customFormat="1" ht="15" customHeight="1">
      <c r="A43" s="221"/>
      <c r="B43" s="221"/>
      <c r="C43" s="212"/>
      <c r="D43" s="213"/>
      <c r="E43" s="214"/>
      <c r="F43" s="160"/>
      <c r="G43" s="160"/>
      <c r="H43" s="160"/>
      <c r="I43" s="160" t="s">
        <v>74</v>
      </c>
      <c r="J43" s="160"/>
      <c r="K43" s="161"/>
    </row>
    <row r="44" spans="1:11" s="58" customFormat="1" ht="15" customHeight="1">
      <c r="A44" s="221"/>
      <c r="B44" s="221"/>
      <c r="C44" s="212"/>
      <c r="D44" s="213"/>
      <c r="E44" s="214"/>
      <c r="F44" s="59"/>
      <c r="G44" s="218" t="s">
        <v>75</v>
      </c>
      <c r="H44" s="219"/>
      <c r="I44" s="158"/>
      <c r="J44" s="218" t="s">
        <v>75</v>
      </c>
      <c r="K44" s="219"/>
    </row>
    <row r="45" spans="1:11" s="58" customFormat="1" ht="45.75" customHeight="1">
      <c r="A45" s="221"/>
      <c r="B45" s="221"/>
      <c r="C45" s="215"/>
      <c r="D45" s="216"/>
      <c r="E45" s="217"/>
      <c r="F45" s="159" t="s">
        <v>3</v>
      </c>
      <c r="G45" s="158" t="s">
        <v>76</v>
      </c>
      <c r="H45" s="62" t="s">
        <v>77</v>
      </c>
      <c r="I45" s="159" t="s">
        <v>4</v>
      </c>
      <c r="J45" s="158" t="s">
        <v>76</v>
      </c>
      <c r="K45" s="62" t="s">
        <v>77</v>
      </c>
    </row>
    <row r="46" spans="1:11" s="58" customFormat="1" ht="27" customHeight="1">
      <c r="A46" s="222"/>
      <c r="B46" s="222"/>
      <c r="C46" s="63" t="s">
        <v>5</v>
      </c>
      <c r="D46" s="64" t="s">
        <v>6</v>
      </c>
      <c r="E46" s="65" t="s">
        <v>7</v>
      </c>
      <c r="F46" s="66"/>
      <c r="G46" s="66"/>
      <c r="H46" s="67" t="s">
        <v>78</v>
      </c>
      <c r="I46" s="66"/>
      <c r="J46" s="66"/>
      <c r="K46" s="67" t="s">
        <v>78</v>
      </c>
    </row>
    <row r="47" spans="1:11" s="72" customFormat="1" ht="7.5" customHeight="1">
      <c r="A47" s="68">
        <v>1</v>
      </c>
      <c r="B47" s="68">
        <v>2</v>
      </c>
      <c r="C47" s="69"/>
      <c r="D47" s="70">
        <v>3</v>
      </c>
      <c r="E47" s="71"/>
      <c r="F47" s="68">
        <v>4</v>
      </c>
      <c r="G47" s="68">
        <v>5</v>
      </c>
      <c r="H47" s="68">
        <v>6</v>
      </c>
      <c r="I47" s="68">
        <v>7</v>
      </c>
      <c r="J47" s="68">
        <v>8</v>
      </c>
      <c r="K47" s="68">
        <v>9</v>
      </c>
    </row>
    <row r="48" spans="1:13" s="4" customFormat="1" ht="25.5">
      <c r="A48" s="86" t="s">
        <v>95</v>
      </c>
      <c r="B48" s="85" t="s">
        <v>96</v>
      </c>
      <c r="C48" s="87">
        <v>200000</v>
      </c>
      <c r="D48" s="87">
        <f>SUM(D49)</f>
        <v>18860</v>
      </c>
      <c r="E48" s="88">
        <f>SUM(C48:D48)</f>
        <v>218860</v>
      </c>
      <c r="F48" s="87">
        <v>218860</v>
      </c>
      <c r="G48" s="87">
        <v>18860</v>
      </c>
      <c r="H48" s="87">
        <v>0</v>
      </c>
      <c r="I48" s="87">
        <v>0</v>
      </c>
      <c r="J48" s="39">
        <v>0</v>
      </c>
      <c r="K48" s="89">
        <v>0</v>
      </c>
      <c r="L48" s="77"/>
      <c r="M48" s="77"/>
    </row>
    <row r="49" spans="1:11" s="3" customFormat="1" ht="63.75">
      <c r="A49" s="78"/>
      <c r="B49" s="90" t="s">
        <v>122</v>
      </c>
      <c r="C49" s="80">
        <v>0</v>
      </c>
      <c r="D49" s="80">
        <f>SUM(F49,I49)</f>
        <v>18860</v>
      </c>
      <c r="E49" s="81">
        <f>SUM(C49:D49)</f>
        <v>18860</v>
      </c>
      <c r="F49" s="80">
        <v>18860</v>
      </c>
      <c r="G49" s="80">
        <v>18860</v>
      </c>
      <c r="H49" s="80">
        <v>0</v>
      </c>
      <c r="I49" s="80">
        <v>0</v>
      </c>
      <c r="J49" s="82">
        <v>0</v>
      </c>
      <c r="K49" s="82">
        <v>0</v>
      </c>
    </row>
    <row r="50" spans="1:13" s="4" customFormat="1" ht="16.5" customHeight="1">
      <c r="A50" s="73" t="s">
        <v>154</v>
      </c>
      <c r="B50" s="85" t="s">
        <v>155</v>
      </c>
      <c r="C50" s="87">
        <v>68974130</v>
      </c>
      <c r="D50" s="87">
        <f>SUM(D51)</f>
        <v>60000</v>
      </c>
      <c r="E50" s="88">
        <f>SUM(C50:D50)</f>
        <v>69034130</v>
      </c>
      <c r="F50" s="87">
        <v>634130</v>
      </c>
      <c r="G50" s="87">
        <v>0</v>
      </c>
      <c r="H50" s="87">
        <v>0</v>
      </c>
      <c r="I50" s="87">
        <v>68400000</v>
      </c>
      <c r="J50" s="39">
        <v>0</v>
      </c>
      <c r="K50" s="89">
        <v>68400000</v>
      </c>
      <c r="L50" s="77"/>
      <c r="M50" s="77"/>
    </row>
    <row r="51" spans="1:11" s="3" customFormat="1" ht="16.5" customHeight="1">
      <c r="A51" s="78"/>
      <c r="B51" s="114" t="s">
        <v>144</v>
      </c>
      <c r="C51" s="80">
        <v>630</v>
      </c>
      <c r="D51" s="80">
        <f>SUM(F51,I51)</f>
        <v>60000</v>
      </c>
      <c r="E51" s="81">
        <f>SUM(C51:D51)</f>
        <v>60630</v>
      </c>
      <c r="F51" s="80">
        <v>60000</v>
      </c>
      <c r="G51" s="80">
        <v>0</v>
      </c>
      <c r="H51" s="80">
        <v>0</v>
      </c>
      <c r="I51" s="80">
        <v>0</v>
      </c>
      <c r="J51" s="82">
        <v>0</v>
      </c>
      <c r="K51" s="82">
        <v>0</v>
      </c>
    </row>
    <row r="52" spans="1:11" s="12" customFormat="1" ht="16.5" customHeight="1">
      <c r="A52" s="223" t="s">
        <v>79</v>
      </c>
      <c r="B52" s="224"/>
      <c r="C52" s="91">
        <v>114365262</v>
      </c>
      <c r="D52" s="91">
        <f>SUM(D11,D14,D19,D32,D34,D36,D48,D50)</f>
        <v>-1004989</v>
      </c>
      <c r="E52" s="92">
        <f>SUM(C52:D52)</f>
        <v>113360273</v>
      </c>
      <c r="F52" s="93">
        <v>43124218</v>
      </c>
      <c r="G52" s="93">
        <v>5291246</v>
      </c>
      <c r="H52" s="93">
        <v>187908</v>
      </c>
      <c r="I52" s="93">
        <v>70236055</v>
      </c>
      <c r="J52" s="93">
        <v>230450</v>
      </c>
      <c r="K52" s="93">
        <v>68400000</v>
      </c>
    </row>
    <row r="53" spans="1:11" s="12" customFormat="1" ht="18" customHeight="1">
      <c r="A53" s="41"/>
      <c r="B53" s="41"/>
      <c r="C53" s="42"/>
      <c r="D53" s="42"/>
      <c r="E53" s="43"/>
      <c r="F53" s="42"/>
      <c r="G53" s="42"/>
      <c r="H53" s="42"/>
      <c r="I53" s="42"/>
      <c r="J53" s="42"/>
      <c r="K53" s="42"/>
    </row>
    <row r="54" spans="2:9" ht="18" customHeight="1">
      <c r="B54" s="10"/>
      <c r="E54" s="44"/>
      <c r="F54" s="44"/>
      <c r="I54" s="5" t="s">
        <v>0</v>
      </c>
    </row>
    <row r="55" spans="2:9" ht="18" customHeight="1">
      <c r="B55" s="9"/>
      <c r="E55" s="44"/>
      <c r="F55" s="44"/>
      <c r="I55" s="5"/>
    </row>
    <row r="56" spans="2:9" ht="18" customHeight="1">
      <c r="B56" s="9"/>
      <c r="D56" s="44"/>
      <c r="E56" s="44"/>
      <c r="F56" s="44"/>
      <c r="I56" s="5" t="s">
        <v>15</v>
      </c>
    </row>
    <row r="57" spans="1:6" ht="12.75">
      <c r="A57" s="10"/>
      <c r="B57" s="9"/>
      <c r="F57" s="44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spans="2:11" ht="12.75">
      <c r="B62" s="9"/>
      <c r="E62" s="44"/>
      <c r="F62" s="44"/>
      <c r="G62" s="44"/>
      <c r="H62" s="44"/>
      <c r="I62" s="44"/>
      <c r="J62" s="44"/>
      <c r="K62" s="44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</sheetData>
  <sheetProtection/>
  <mergeCells count="18">
    <mergeCell ref="A52:B52"/>
    <mergeCell ref="A5:A9"/>
    <mergeCell ref="B5:B9"/>
    <mergeCell ref="C5:E8"/>
    <mergeCell ref="G7:H7"/>
    <mergeCell ref="J7:K7"/>
    <mergeCell ref="A25:K25"/>
    <mergeCell ref="A41:K41"/>
    <mergeCell ref="A42:A46"/>
    <mergeCell ref="B42:B46"/>
    <mergeCell ref="C42:E45"/>
    <mergeCell ref="G44:H44"/>
    <mergeCell ref="J44:K44"/>
    <mergeCell ref="A26:A30"/>
    <mergeCell ref="B26:B30"/>
    <mergeCell ref="C26:E29"/>
    <mergeCell ref="G28:H28"/>
    <mergeCell ref="J28:K28"/>
  </mergeCells>
  <printOptions/>
  <pageMargins left="0.44" right="0.49" top="0.72" bottom="0.6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H2" sqref="H1:H2"/>
    </sheetView>
  </sheetViews>
  <sheetFormatPr defaultColWidth="9.140625" defaultRowHeight="12.75"/>
  <cols>
    <col min="1" max="1" width="5.57421875" style="2" customWidth="1"/>
    <col min="2" max="2" width="8.8515625" style="2" customWidth="1"/>
    <col min="3" max="3" width="33.57421875" style="2" customWidth="1"/>
    <col min="4" max="8" width="14.7109375" style="2" customWidth="1"/>
    <col min="9" max="9" width="11.140625" style="2" bestFit="1" customWidth="1"/>
    <col min="10" max="16384" width="9.140625" style="2" customWidth="1"/>
  </cols>
  <sheetData>
    <row r="1" spans="3:8" s="48" customFormat="1" ht="15" customHeight="1">
      <c r="C1" s="94"/>
      <c r="H1" s="1" t="s">
        <v>197</v>
      </c>
    </row>
    <row r="2" spans="3:8" s="48" customFormat="1" ht="15" customHeight="1">
      <c r="C2" s="49"/>
      <c r="H2" s="1" t="s">
        <v>196</v>
      </c>
    </row>
    <row r="3" spans="3:8" s="48" customFormat="1" ht="15" customHeight="1">
      <c r="C3" s="49"/>
      <c r="H3" s="50" t="s">
        <v>14</v>
      </c>
    </row>
    <row r="4" spans="1:5" s="3" customFormat="1" ht="24" customHeight="1">
      <c r="A4" s="51" t="s">
        <v>16</v>
      </c>
      <c r="E4" s="95"/>
    </row>
    <row r="5" spans="1:8" s="58" customFormat="1" ht="16.5" customHeight="1">
      <c r="A5" s="220" t="s">
        <v>2</v>
      </c>
      <c r="B5" s="220" t="s">
        <v>8</v>
      </c>
      <c r="C5" s="220" t="s">
        <v>9</v>
      </c>
      <c r="D5" s="230" t="s">
        <v>123</v>
      </c>
      <c r="E5" s="230"/>
      <c r="F5" s="230"/>
      <c r="G5" s="230"/>
      <c r="H5" s="231"/>
    </row>
    <row r="6" spans="1:8" s="58" customFormat="1" ht="16.5" customHeight="1">
      <c r="A6" s="228"/>
      <c r="B6" s="228"/>
      <c r="C6" s="228"/>
      <c r="D6" s="63"/>
      <c r="E6" s="96" t="s">
        <v>1</v>
      </c>
      <c r="F6" s="65"/>
      <c r="G6" s="232" t="s">
        <v>10</v>
      </c>
      <c r="H6" s="233"/>
    </row>
    <row r="7" spans="1:8" s="58" customFormat="1" ht="16.5" customHeight="1">
      <c r="A7" s="222"/>
      <c r="B7" s="222"/>
      <c r="C7" s="222"/>
      <c r="D7" s="65" t="s">
        <v>5</v>
      </c>
      <c r="E7" s="97" t="s">
        <v>6</v>
      </c>
      <c r="F7" s="65" t="s">
        <v>7</v>
      </c>
      <c r="G7" s="98" t="s">
        <v>3</v>
      </c>
      <c r="H7" s="99" t="s">
        <v>4</v>
      </c>
    </row>
    <row r="8" spans="1:8" s="72" customFormat="1" ht="7.5" customHeight="1">
      <c r="A8" s="68">
        <v>1</v>
      </c>
      <c r="B8" s="68">
        <v>2</v>
      </c>
      <c r="C8" s="68">
        <v>3</v>
      </c>
      <c r="D8" s="69"/>
      <c r="E8" s="70">
        <v>4</v>
      </c>
      <c r="F8" s="71"/>
      <c r="G8" s="68">
        <v>5</v>
      </c>
      <c r="H8" s="68">
        <v>6</v>
      </c>
    </row>
    <row r="9" spans="1:9" s="4" customFormat="1" ht="20.25" customHeight="1">
      <c r="A9" s="73" t="s">
        <v>97</v>
      </c>
      <c r="B9" s="100"/>
      <c r="C9" s="74" t="s">
        <v>98</v>
      </c>
      <c r="D9" s="38">
        <v>1535854</v>
      </c>
      <c r="E9" s="38">
        <f>SUM(E10:E10)</f>
        <v>108746</v>
      </c>
      <c r="F9" s="38">
        <f aca="true" t="shared" si="0" ref="F9:F18">SUM(D9:E9)</f>
        <v>1644600</v>
      </c>
      <c r="G9" s="13">
        <v>270600</v>
      </c>
      <c r="H9" s="13">
        <v>1297000</v>
      </c>
      <c r="I9" s="77"/>
    </row>
    <row r="10" spans="1:8" s="3" customFormat="1" ht="20.25" customHeight="1">
      <c r="A10" s="101"/>
      <c r="B10" s="102" t="s">
        <v>99</v>
      </c>
      <c r="C10" s="103" t="s">
        <v>100</v>
      </c>
      <c r="D10" s="80">
        <v>1535854</v>
      </c>
      <c r="E10" s="104">
        <f>SUM(G10:H10)</f>
        <v>108746</v>
      </c>
      <c r="F10" s="104">
        <f t="shared" si="0"/>
        <v>1644600</v>
      </c>
      <c r="G10" s="104">
        <v>0</v>
      </c>
      <c r="H10" s="80">
        <v>108746</v>
      </c>
    </row>
    <row r="11" spans="1:9" s="4" customFormat="1" ht="20.25" customHeight="1">
      <c r="A11" s="73" t="s">
        <v>80</v>
      </c>
      <c r="B11" s="100"/>
      <c r="C11" s="85" t="s">
        <v>90</v>
      </c>
      <c r="D11" s="38">
        <v>6876416</v>
      </c>
      <c r="E11" s="38">
        <f>SUM(E12:E13)</f>
        <v>-7000</v>
      </c>
      <c r="F11" s="38">
        <f t="shared" si="0"/>
        <v>6869416</v>
      </c>
      <c r="G11" s="13">
        <v>6869416</v>
      </c>
      <c r="H11" s="13">
        <v>0</v>
      </c>
      <c r="I11" s="77"/>
    </row>
    <row r="12" spans="1:8" s="3" customFormat="1" ht="28.5" customHeight="1">
      <c r="A12" s="78"/>
      <c r="B12" s="108">
        <v>85214</v>
      </c>
      <c r="C12" s="115" t="s">
        <v>138</v>
      </c>
      <c r="D12" s="80">
        <v>401900</v>
      </c>
      <c r="E12" s="104">
        <f>SUM(G12:H12)</f>
        <v>-4950</v>
      </c>
      <c r="F12" s="104">
        <f>SUM(D12:E12)</f>
        <v>396950</v>
      </c>
      <c r="G12" s="104">
        <v>-4950</v>
      </c>
      <c r="H12" s="80">
        <v>0</v>
      </c>
    </row>
    <row r="13" spans="1:8" s="3" customFormat="1" ht="20.25" customHeight="1">
      <c r="A13" s="116"/>
      <c r="B13" s="108">
        <v>85219</v>
      </c>
      <c r="C13" s="115" t="s">
        <v>101</v>
      </c>
      <c r="D13" s="80">
        <v>915400</v>
      </c>
      <c r="E13" s="104">
        <f>SUM(G13:H13)</f>
        <v>-2050</v>
      </c>
      <c r="F13" s="104">
        <f t="shared" si="0"/>
        <v>913350</v>
      </c>
      <c r="G13" s="104">
        <v>-2050</v>
      </c>
      <c r="H13" s="80">
        <v>0</v>
      </c>
    </row>
    <row r="14" spans="1:9" s="4" customFormat="1" ht="25.5" customHeight="1">
      <c r="A14" s="73" t="s">
        <v>125</v>
      </c>
      <c r="B14" s="100"/>
      <c r="C14" s="85" t="s">
        <v>126</v>
      </c>
      <c r="D14" s="38">
        <v>193562</v>
      </c>
      <c r="E14" s="38">
        <f>SUM(E15:E15)</f>
        <v>70000</v>
      </c>
      <c r="F14" s="38">
        <f>SUM(D14:E14)</f>
        <v>263562</v>
      </c>
      <c r="G14" s="13">
        <v>263562</v>
      </c>
      <c r="H14" s="13">
        <v>0</v>
      </c>
      <c r="I14" s="77"/>
    </row>
    <row r="15" spans="1:8" s="3" customFormat="1" ht="20.25" customHeight="1">
      <c r="A15" s="78"/>
      <c r="B15" s="108">
        <v>85395</v>
      </c>
      <c r="C15" s="106" t="s">
        <v>13</v>
      </c>
      <c r="D15" s="80">
        <v>193562</v>
      </c>
      <c r="E15" s="104">
        <f>SUM(G15:H15)</f>
        <v>70000</v>
      </c>
      <c r="F15" s="104">
        <f>SUM(D15:E15)</f>
        <v>263562</v>
      </c>
      <c r="G15" s="104">
        <v>70000</v>
      </c>
      <c r="H15" s="80">
        <v>0</v>
      </c>
    </row>
    <row r="16" spans="1:9" s="4" customFormat="1" ht="25.5" customHeight="1">
      <c r="A16" s="73" t="s">
        <v>95</v>
      </c>
      <c r="B16" s="100"/>
      <c r="C16" s="107" t="s">
        <v>96</v>
      </c>
      <c r="D16" s="38">
        <v>2411836</v>
      </c>
      <c r="E16" s="38">
        <f>SUM(E17:E17)</f>
        <v>18860</v>
      </c>
      <c r="F16" s="38">
        <f t="shared" si="0"/>
        <v>2430696</v>
      </c>
      <c r="G16" s="13">
        <v>1547996</v>
      </c>
      <c r="H16" s="13">
        <v>882700</v>
      </c>
      <c r="I16" s="77"/>
    </row>
    <row r="17" spans="1:8" s="3" customFormat="1" ht="20.25" customHeight="1">
      <c r="A17" s="78"/>
      <c r="B17" s="108">
        <v>90002</v>
      </c>
      <c r="C17" s="106" t="s">
        <v>124</v>
      </c>
      <c r="D17" s="80">
        <v>0</v>
      </c>
      <c r="E17" s="104">
        <f>SUM(G17:H17)</f>
        <v>18860</v>
      </c>
      <c r="F17" s="104">
        <f t="shared" si="0"/>
        <v>18860</v>
      </c>
      <c r="G17" s="104">
        <v>18860</v>
      </c>
      <c r="H17" s="80">
        <v>0</v>
      </c>
    </row>
    <row r="18" spans="1:9" s="12" customFormat="1" ht="25.5" customHeight="1">
      <c r="A18" s="223" t="s">
        <v>11</v>
      </c>
      <c r="B18" s="229"/>
      <c r="C18" s="224"/>
      <c r="D18" s="91">
        <v>114099667</v>
      </c>
      <c r="E18" s="91">
        <f>SUM(E9,E11,E14,E16)</f>
        <v>190606</v>
      </c>
      <c r="F18" s="117">
        <f t="shared" si="0"/>
        <v>114290273</v>
      </c>
      <c r="G18" s="91">
        <v>37403755</v>
      </c>
      <c r="H18" s="93">
        <v>76886518</v>
      </c>
      <c r="I18" s="11"/>
    </row>
    <row r="19" spans="1:9" s="12" customFormat="1" ht="13.5" customHeight="1">
      <c r="A19" s="118"/>
      <c r="B19" s="118"/>
      <c r="C19" s="118"/>
      <c r="D19" s="119"/>
      <c r="E19" s="119"/>
      <c r="F19" s="120"/>
      <c r="G19" s="42"/>
      <c r="H19" s="42"/>
      <c r="I19" s="11"/>
    </row>
    <row r="20" spans="3:7" ht="16.5" customHeight="1">
      <c r="C20" s="8"/>
      <c r="D20" s="44"/>
      <c r="E20" s="44"/>
      <c r="G20" s="5" t="s">
        <v>0</v>
      </c>
    </row>
    <row r="21" spans="3:7" ht="15" customHeight="1">
      <c r="C21" s="9"/>
      <c r="D21" s="44"/>
      <c r="G21" s="5"/>
    </row>
    <row r="22" spans="3:7" ht="15.75">
      <c r="C22" s="9"/>
      <c r="E22" s="44"/>
      <c r="G22" s="5" t="s">
        <v>15</v>
      </c>
    </row>
    <row r="23" spans="3:5" ht="12.75">
      <c r="C23" s="9"/>
      <c r="E23" s="44"/>
    </row>
    <row r="24" spans="3:8" ht="12.75">
      <c r="C24" s="9"/>
      <c r="F24" s="44"/>
      <c r="G24" s="44"/>
      <c r="H24" s="44"/>
    </row>
    <row r="25" ht="12.75">
      <c r="C25" s="9"/>
    </row>
    <row r="26" ht="12.75">
      <c r="C26" s="9"/>
    </row>
    <row r="27" spans="3:8" ht="12.75">
      <c r="C27" s="9"/>
      <c r="F27" s="44"/>
      <c r="G27" s="44"/>
      <c r="H27" s="44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  <row r="33" ht="12.75">
      <c r="C33" s="9"/>
    </row>
    <row r="34" ht="12.75">
      <c r="C34" s="9"/>
    </row>
    <row r="35" ht="12.75">
      <c r="C35" s="9"/>
    </row>
    <row r="36" ht="12.75">
      <c r="C36" s="9"/>
    </row>
    <row r="37" ht="12.75">
      <c r="C37" s="9"/>
    </row>
    <row r="38" ht="12.75">
      <c r="C38" s="9"/>
    </row>
    <row r="39" ht="12.75">
      <c r="C39" s="9"/>
    </row>
    <row r="40" ht="12.75">
      <c r="C40" s="9"/>
    </row>
    <row r="41" ht="12.75">
      <c r="C41" s="9"/>
    </row>
    <row r="42" ht="12.75">
      <c r="C42" s="9"/>
    </row>
    <row r="43" ht="12.75">
      <c r="C43" s="9"/>
    </row>
    <row r="44" ht="12.75">
      <c r="C44" s="9"/>
    </row>
    <row r="45" ht="12.75">
      <c r="C45" s="9"/>
    </row>
    <row r="46" ht="12.75">
      <c r="C46" s="9"/>
    </row>
  </sheetData>
  <sheetProtection/>
  <mergeCells count="6">
    <mergeCell ref="A5:A7"/>
    <mergeCell ref="B5:B7"/>
    <mergeCell ref="C5:C7"/>
    <mergeCell ref="A18:C18"/>
    <mergeCell ref="D5:H5"/>
    <mergeCell ref="G6:H6"/>
  </mergeCells>
  <printOptions/>
  <pageMargins left="0.92" right="0.87" top="0.82" bottom="0.6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7">
      <selection activeCell="N2" sqref="N1:N2"/>
    </sheetView>
  </sheetViews>
  <sheetFormatPr defaultColWidth="9.140625" defaultRowHeight="12.75"/>
  <cols>
    <col min="1" max="1" width="4.7109375" style="9" customWidth="1"/>
    <col min="2" max="2" width="7.28125" style="9" customWidth="1"/>
    <col min="3" max="3" width="24.8515625" style="9" customWidth="1"/>
    <col min="4" max="4" width="11.00390625" style="9" customWidth="1"/>
    <col min="5" max="5" width="10.140625" style="9" customWidth="1"/>
    <col min="6" max="8" width="11.00390625" style="9" customWidth="1"/>
    <col min="9" max="10" width="9.7109375" style="9" customWidth="1"/>
    <col min="11" max="11" width="9.8515625" style="2" bestFit="1" customWidth="1"/>
    <col min="12" max="14" width="9.140625" style="2" customWidth="1"/>
    <col min="15" max="16" width="10.140625" style="2" bestFit="1" customWidth="1"/>
    <col min="17" max="16384" width="9.140625" style="2" customWidth="1"/>
  </cols>
  <sheetData>
    <row r="1" spans="1:14" s="48" customFormat="1" ht="15" customHeight="1">
      <c r="A1" s="121"/>
      <c r="B1" s="122"/>
      <c r="C1" s="122"/>
      <c r="D1" s="122"/>
      <c r="E1" s="122"/>
      <c r="F1" s="122"/>
      <c r="G1" s="122"/>
      <c r="H1" s="123"/>
      <c r="I1" s="124"/>
      <c r="J1" s="122"/>
      <c r="N1" s="1" t="s">
        <v>198</v>
      </c>
    </row>
    <row r="2" spans="1:14" s="48" customFormat="1" ht="15" customHeight="1">
      <c r="A2" s="121"/>
      <c r="B2" s="122"/>
      <c r="C2" s="122"/>
      <c r="D2" s="122"/>
      <c r="E2" s="122"/>
      <c r="F2" s="122"/>
      <c r="G2" s="122"/>
      <c r="H2" s="122"/>
      <c r="I2" s="124"/>
      <c r="J2" s="122"/>
      <c r="N2" s="1" t="s">
        <v>196</v>
      </c>
    </row>
    <row r="3" spans="1:14" s="48" customFormat="1" ht="15" customHeight="1">
      <c r="A3" s="121"/>
      <c r="B3" s="122"/>
      <c r="C3" s="3"/>
      <c r="D3" s="122"/>
      <c r="E3" s="122"/>
      <c r="F3" s="125"/>
      <c r="G3" s="126"/>
      <c r="H3" s="122"/>
      <c r="I3" s="124"/>
      <c r="J3" s="122"/>
      <c r="N3" s="50" t="s">
        <v>14</v>
      </c>
    </row>
    <row r="4" spans="1:10" s="48" customFormat="1" ht="24" customHeight="1">
      <c r="A4" s="127" t="s">
        <v>81</v>
      </c>
      <c r="B4" s="128"/>
      <c r="C4" s="128"/>
      <c r="D4" s="128"/>
      <c r="E4" s="128"/>
      <c r="F4" s="128"/>
      <c r="G4" s="3"/>
      <c r="H4" s="3"/>
      <c r="I4" s="129"/>
      <c r="J4" s="130"/>
    </row>
    <row r="5" spans="1:14" s="48" customFormat="1" ht="20.25" customHeight="1">
      <c r="A5" s="236" t="s">
        <v>2</v>
      </c>
      <c r="B5" s="236" t="s">
        <v>8</v>
      </c>
      <c r="C5" s="236" t="s">
        <v>9</v>
      </c>
      <c r="D5" s="131"/>
      <c r="E5" s="132" t="s">
        <v>1</v>
      </c>
      <c r="F5" s="133"/>
      <c r="G5" s="236" t="s">
        <v>82</v>
      </c>
      <c r="H5" s="234" t="s">
        <v>75</v>
      </c>
      <c r="I5" s="235"/>
      <c r="J5" s="236" t="s">
        <v>83</v>
      </c>
      <c r="K5" s="241" t="s">
        <v>84</v>
      </c>
      <c r="L5" s="236" t="s">
        <v>85</v>
      </c>
      <c r="M5" s="236" t="s">
        <v>86</v>
      </c>
      <c r="N5" s="236" t="s">
        <v>87</v>
      </c>
    </row>
    <row r="6" spans="1:14" s="48" customFormat="1" ht="86.25" customHeight="1">
      <c r="A6" s="237"/>
      <c r="B6" s="237"/>
      <c r="C6" s="237"/>
      <c r="D6" s="134" t="s">
        <v>5</v>
      </c>
      <c r="E6" s="134" t="s">
        <v>6</v>
      </c>
      <c r="F6" s="134" t="s">
        <v>7</v>
      </c>
      <c r="G6" s="237"/>
      <c r="H6" s="135" t="s">
        <v>88</v>
      </c>
      <c r="I6" s="136" t="s">
        <v>89</v>
      </c>
      <c r="J6" s="237"/>
      <c r="K6" s="242"/>
      <c r="L6" s="237"/>
      <c r="M6" s="237"/>
      <c r="N6" s="237"/>
    </row>
    <row r="7" spans="1:14" s="48" customFormat="1" ht="7.5" customHeight="1">
      <c r="A7" s="137">
        <v>1</v>
      </c>
      <c r="B7" s="137">
        <v>2</v>
      </c>
      <c r="C7" s="137">
        <v>3</v>
      </c>
      <c r="D7" s="138"/>
      <c r="E7" s="139">
        <v>4</v>
      </c>
      <c r="F7" s="140"/>
      <c r="G7" s="137">
        <v>5</v>
      </c>
      <c r="H7" s="137">
        <v>6</v>
      </c>
      <c r="I7" s="137">
        <v>7</v>
      </c>
      <c r="J7" s="137">
        <v>8</v>
      </c>
      <c r="K7" s="137">
        <v>9</v>
      </c>
      <c r="L7" s="137">
        <v>10</v>
      </c>
      <c r="M7" s="137">
        <v>11</v>
      </c>
      <c r="N7" s="137">
        <v>12</v>
      </c>
    </row>
    <row r="8" spans="1:16" s="4" customFormat="1" ht="18" customHeight="1">
      <c r="A8" s="73" t="s">
        <v>80</v>
      </c>
      <c r="B8" s="100"/>
      <c r="C8" s="85" t="s">
        <v>90</v>
      </c>
      <c r="D8" s="141">
        <v>6876416</v>
      </c>
      <c r="E8" s="141">
        <f>SUM(E9:E10)</f>
        <v>-7000</v>
      </c>
      <c r="F8" s="141">
        <f aca="true" t="shared" si="0" ref="F8:F15">SUM(D8:E8)</f>
        <v>6869416</v>
      </c>
      <c r="G8" s="141">
        <f aca="true" t="shared" si="1" ref="G8:G15">SUM(H8:I8)</f>
        <v>1722752</v>
      </c>
      <c r="H8" s="141">
        <v>1029900</v>
      </c>
      <c r="I8" s="141">
        <v>692852</v>
      </c>
      <c r="J8" s="141">
        <v>0</v>
      </c>
      <c r="K8" s="141">
        <v>5146664</v>
      </c>
      <c r="L8" s="141">
        <v>0</v>
      </c>
      <c r="M8" s="141">
        <v>0</v>
      </c>
      <c r="N8" s="141">
        <v>0</v>
      </c>
      <c r="O8" s="77"/>
      <c r="P8" s="77"/>
    </row>
    <row r="9" spans="1:14" s="3" customFormat="1" ht="51">
      <c r="A9" s="78"/>
      <c r="B9" s="105" t="s">
        <v>139</v>
      </c>
      <c r="C9" s="142" t="s">
        <v>138</v>
      </c>
      <c r="D9" s="143">
        <v>401900</v>
      </c>
      <c r="E9" s="143">
        <f>SUM(G9,J9:N9)</f>
        <v>-4950</v>
      </c>
      <c r="F9" s="143">
        <f>SUM(D9:E9)</f>
        <v>396950</v>
      </c>
      <c r="G9" s="143">
        <f>SUM(H9:I9)</f>
        <v>-204</v>
      </c>
      <c r="H9" s="143">
        <v>0</v>
      </c>
      <c r="I9" s="143">
        <v>-204</v>
      </c>
      <c r="J9" s="143">
        <v>0</v>
      </c>
      <c r="K9" s="143">
        <v>-4746</v>
      </c>
      <c r="L9" s="143">
        <v>0</v>
      </c>
      <c r="M9" s="143">
        <v>0</v>
      </c>
      <c r="N9" s="143">
        <v>0</v>
      </c>
    </row>
    <row r="10" spans="1:14" s="3" customFormat="1" ht="18" customHeight="1">
      <c r="A10" s="83"/>
      <c r="B10" s="105" t="s">
        <v>102</v>
      </c>
      <c r="C10" s="106" t="s">
        <v>101</v>
      </c>
      <c r="D10" s="143">
        <v>915400</v>
      </c>
      <c r="E10" s="143">
        <f>SUM(G10,J10:N10)</f>
        <v>-2050</v>
      </c>
      <c r="F10" s="143">
        <f t="shared" si="0"/>
        <v>913350</v>
      </c>
      <c r="G10" s="143">
        <f t="shared" si="1"/>
        <v>-2050</v>
      </c>
      <c r="H10" s="143">
        <v>-1600</v>
      </c>
      <c r="I10" s="143">
        <v>-450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</row>
    <row r="11" spans="1:16" s="4" customFormat="1" ht="38.25">
      <c r="A11" s="73" t="s">
        <v>125</v>
      </c>
      <c r="B11" s="100"/>
      <c r="C11" s="85" t="s">
        <v>126</v>
      </c>
      <c r="D11" s="141">
        <v>193562</v>
      </c>
      <c r="E11" s="141">
        <f>SUM(E12)</f>
        <v>70000</v>
      </c>
      <c r="F11" s="141">
        <f>SUM(D11:E11)</f>
        <v>263562</v>
      </c>
      <c r="G11" s="141">
        <f>SUM(H11:I11)</f>
        <v>65254</v>
      </c>
      <c r="H11" s="141">
        <v>22021</v>
      </c>
      <c r="I11" s="141">
        <v>43233</v>
      </c>
      <c r="J11" s="141">
        <v>0</v>
      </c>
      <c r="K11" s="141">
        <v>4746</v>
      </c>
      <c r="L11" s="141">
        <v>193562</v>
      </c>
      <c r="M11" s="141">
        <v>0</v>
      </c>
      <c r="N11" s="141">
        <v>0</v>
      </c>
      <c r="O11" s="77"/>
      <c r="P11" s="77"/>
    </row>
    <row r="12" spans="1:14" s="3" customFormat="1" ht="18" customHeight="1">
      <c r="A12" s="101"/>
      <c r="B12" s="144" t="s">
        <v>140</v>
      </c>
      <c r="C12" s="145" t="s">
        <v>13</v>
      </c>
      <c r="D12" s="143">
        <v>193562</v>
      </c>
      <c r="E12" s="143">
        <f>SUM(G12,J12:N12)</f>
        <v>70000</v>
      </c>
      <c r="F12" s="143">
        <f>SUM(D12:E12)</f>
        <v>263562</v>
      </c>
      <c r="G12" s="143">
        <f>SUM(H12:I12)</f>
        <v>65254</v>
      </c>
      <c r="H12" s="143">
        <v>22021</v>
      </c>
      <c r="I12" s="143">
        <v>43233</v>
      </c>
      <c r="J12" s="143">
        <v>0</v>
      </c>
      <c r="K12" s="143">
        <v>4746</v>
      </c>
      <c r="L12" s="143">
        <v>0</v>
      </c>
      <c r="M12" s="143">
        <v>0</v>
      </c>
      <c r="N12" s="143">
        <v>0</v>
      </c>
    </row>
    <row r="13" spans="1:16" s="4" customFormat="1" ht="38.25">
      <c r="A13" s="73" t="s">
        <v>95</v>
      </c>
      <c r="B13" s="100"/>
      <c r="C13" s="107" t="s">
        <v>96</v>
      </c>
      <c r="D13" s="141">
        <v>1529136</v>
      </c>
      <c r="E13" s="141">
        <f>SUM(E14)</f>
        <v>18860</v>
      </c>
      <c r="F13" s="141">
        <f t="shared" si="0"/>
        <v>1547996</v>
      </c>
      <c r="G13" s="141">
        <f t="shared" si="1"/>
        <v>1543996</v>
      </c>
      <c r="H13" s="141">
        <v>337536</v>
      </c>
      <c r="I13" s="141">
        <v>1206460</v>
      </c>
      <c r="J13" s="141">
        <v>0</v>
      </c>
      <c r="K13" s="141">
        <v>4000</v>
      </c>
      <c r="L13" s="141">
        <v>0</v>
      </c>
      <c r="M13" s="141">
        <v>0</v>
      </c>
      <c r="N13" s="141">
        <v>0</v>
      </c>
      <c r="O13" s="77"/>
      <c r="P13" s="77"/>
    </row>
    <row r="14" spans="1:14" s="3" customFormat="1" ht="18" customHeight="1">
      <c r="A14" s="78"/>
      <c r="B14" s="105" t="s">
        <v>141</v>
      </c>
      <c r="C14" s="106" t="s">
        <v>124</v>
      </c>
      <c r="D14" s="143">
        <v>0</v>
      </c>
      <c r="E14" s="143">
        <f>SUM(G14,J14:N14)</f>
        <v>18860</v>
      </c>
      <c r="F14" s="143">
        <f t="shared" si="0"/>
        <v>18860</v>
      </c>
      <c r="G14" s="143">
        <f t="shared" si="1"/>
        <v>18860</v>
      </c>
      <c r="H14" s="143">
        <v>0</v>
      </c>
      <c r="I14" s="143">
        <v>18860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</row>
    <row r="15" spans="1:15" s="147" customFormat="1" ht="19.5" customHeight="1">
      <c r="A15" s="238" t="s">
        <v>12</v>
      </c>
      <c r="B15" s="239"/>
      <c r="C15" s="240"/>
      <c r="D15" s="141">
        <v>37321895</v>
      </c>
      <c r="E15" s="141">
        <f>SUM(E8,E11,E13)</f>
        <v>81860</v>
      </c>
      <c r="F15" s="141">
        <f t="shared" si="0"/>
        <v>37403755</v>
      </c>
      <c r="G15" s="141">
        <f t="shared" si="1"/>
        <v>28680349</v>
      </c>
      <c r="H15" s="141">
        <v>19876598</v>
      </c>
      <c r="I15" s="141">
        <v>8803751</v>
      </c>
      <c r="J15" s="141">
        <v>1823300</v>
      </c>
      <c r="K15" s="141">
        <v>5666170</v>
      </c>
      <c r="L15" s="141">
        <v>235926</v>
      </c>
      <c r="M15" s="141">
        <v>32400</v>
      </c>
      <c r="N15" s="141">
        <v>968110</v>
      </c>
      <c r="O15" s="146"/>
    </row>
    <row r="16" spans="1:15" s="147" customFormat="1" ht="12" customHeight="1">
      <c r="A16" s="148"/>
      <c r="B16" s="148"/>
      <c r="C16" s="148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6"/>
    </row>
    <row r="17" spans="4:12" ht="15.75">
      <c r="D17" s="45"/>
      <c r="E17" s="45"/>
      <c r="F17" s="45"/>
      <c r="G17" s="45"/>
      <c r="H17" s="45"/>
      <c r="L17" s="5" t="s">
        <v>0</v>
      </c>
    </row>
    <row r="18" spans="6:14" ht="15">
      <c r="F18" s="45"/>
      <c r="G18" s="45"/>
      <c r="H18" s="45"/>
      <c r="I18" s="45"/>
      <c r="J18" s="45"/>
      <c r="K18" s="45"/>
      <c r="L18" s="6"/>
      <c r="M18" s="45"/>
      <c r="N18" s="45"/>
    </row>
    <row r="19" ht="15.75">
      <c r="L19" s="5" t="s">
        <v>15</v>
      </c>
    </row>
    <row r="21" spans="7:9" ht="12.75">
      <c r="G21" s="45"/>
      <c r="I21" s="45"/>
    </row>
    <row r="22" ht="12.75">
      <c r="G22" s="45"/>
    </row>
    <row r="23" ht="12.75">
      <c r="G23" s="45"/>
    </row>
  </sheetData>
  <sheetProtection/>
  <mergeCells count="11">
    <mergeCell ref="N5:N6"/>
    <mergeCell ref="A5:A6"/>
    <mergeCell ref="B5:B6"/>
    <mergeCell ref="C5:C6"/>
    <mergeCell ref="G5:G6"/>
    <mergeCell ref="H5:I5"/>
    <mergeCell ref="J5:J6"/>
    <mergeCell ref="A15:C15"/>
    <mergeCell ref="K5:K6"/>
    <mergeCell ref="L5:L6"/>
    <mergeCell ref="M5:M6"/>
  </mergeCells>
  <printOptions/>
  <pageMargins left="0.16" right="0.17" top="0.36" bottom="0.35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K1" sqref="K1:K2"/>
    </sheetView>
  </sheetViews>
  <sheetFormatPr defaultColWidth="9.140625" defaultRowHeight="12.75"/>
  <cols>
    <col min="1" max="1" width="5.140625" style="46" customWidth="1"/>
    <col min="2" max="2" width="7.28125" style="46" customWidth="1"/>
    <col min="3" max="3" width="25.00390625" style="9" customWidth="1"/>
    <col min="4" max="7" width="11.57421875" style="9" customWidth="1"/>
    <col min="8" max="8" width="13.7109375" style="9" customWidth="1"/>
    <col min="9" max="9" width="11.7109375" style="9" customWidth="1"/>
    <col min="10" max="11" width="11.7109375" style="2" customWidth="1"/>
    <col min="12" max="12" width="10.140625" style="2" bestFit="1" customWidth="1"/>
    <col min="13" max="16384" width="9.140625" style="2" customWidth="1"/>
  </cols>
  <sheetData>
    <row r="1" spans="1:11" s="48" customFormat="1" ht="18">
      <c r="A1" s="150"/>
      <c r="B1" s="150"/>
      <c r="C1" s="150"/>
      <c r="D1" s="151"/>
      <c r="E1" s="151"/>
      <c r="F1" s="151"/>
      <c r="G1" s="3"/>
      <c r="H1" s="3"/>
      <c r="I1" s="3"/>
      <c r="J1" s="152"/>
      <c r="K1" s="1" t="s">
        <v>199</v>
      </c>
    </row>
    <row r="2" spans="1:11" s="48" customFormat="1" ht="16.5" customHeight="1">
      <c r="A2" s="150"/>
      <c r="B2" s="150"/>
      <c r="C2" s="150"/>
      <c r="D2" s="150"/>
      <c r="E2" s="150"/>
      <c r="F2" s="150"/>
      <c r="G2" s="150"/>
      <c r="H2" s="3"/>
      <c r="I2" s="3"/>
      <c r="J2" s="153"/>
      <c r="K2" s="1" t="s">
        <v>196</v>
      </c>
    </row>
    <row r="3" spans="1:11" s="48" customFormat="1" ht="16.5" customHeight="1">
      <c r="A3" s="150"/>
      <c r="B3" s="150"/>
      <c r="C3" s="150"/>
      <c r="D3" s="150"/>
      <c r="E3" s="150"/>
      <c r="F3" s="150"/>
      <c r="G3" s="150"/>
      <c r="H3" s="3"/>
      <c r="I3" s="3"/>
      <c r="J3" s="153"/>
      <c r="K3" s="50" t="s">
        <v>14</v>
      </c>
    </row>
    <row r="4" spans="1:10" s="48" customFormat="1" ht="16.5" customHeight="1">
      <c r="A4" s="150"/>
      <c r="B4" s="150"/>
      <c r="C4" s="150"/>
      <c r="D4" s="150"/>
      <c r="E4" s="150"/>
      <c r="F4" s="150"/>
      <c r="G4" s="150"/>
      <c r="H4" s="3"/>
      <c r="I4" s="3"/>
      <c r="J4" s="153"/>
    </row>
    <row r="5" spans="1:11" s="48" customFormat="1" ht="18">
      <c r="A5" s="127" t="s">
        <v>32</v>
      </c>
      <c r="B5" s="128"/>
      <c r="C5" s="128"/>
      <c r="D5" s="3"/>
      <c r="E5" s="3"/>
      <c r="F5" s="3"/>
      <c r="G5" s="122"/>
      <c r="H5" s="122"/>
      <c r="I5" s="122"/>
      <c r="J5" s="122"/>
      <c r="K5" s="122"/>
    </row>
    <row r="6" spans="1:11" s="48" customFormat="1" ht="12" customHeight="1">
      <c r="A6" s="128"/>
      <c r="B6" s="128"/>
      <c r="C6" s="128"/>
      <c r="D6" s="121"/>
      <c r="E6" s="121"/>
      <c r="F6" s="121"/>
      <c r="G6" s="122"/>
      <c r="H6" s="122"/>
      <c r="I6" s="122"/>
      <c r="J6" s="122"/>
      <c r="K6" s="122"/>
    </row>
    <row r="7" spans="1:11" s="48" customFormat="1" ht="20.25" customHeight="1">
      <c r="A7" s="236" t="s">
        <v>2</v>
      </c>
      <c r="B7" s="236" t="s">
        <v>8</v>
      </c>
      <c r="C7" s="236" t="s">
        <v>9</v>
      </c>
      <c r="D7" s="131"/>
      <c r="E7" s="132" t="s">
        <v>1</v>
      </c>
      <c r="F7" s="133"/>
      <c r="G7" s="236" t="s">
        <v>26</v>
      </c>
      <c r="H7" s="131" t="s">
        <v>27</v>
      </c>
      <c r="I7" s="236" t="s">
        <v>28</v>
      </c>
      <c r="J7" s="236" t="s">
        <v>29</v>
      </c>
      <c r="K7" s="236" t="s">
        <v>30</v>
      </c>
    </row>
    <row r="8" spans="1:11" s="48" customFormat="1" ht="69" customHeight="1">
      <c r="A8" s="237"/>
      <c r="B8" s="237"/>
      <c r="C8" s="237"/>
      <c r="D8" s="134" t="s">
        <v>5</v>
      </c>
      <c r="E8" s="134" t="s">
        <v>6</v>
      </c>
      <c r="F8" s="134" t="s">
        <v>7</v>
      </c>
      <c r="G8" s="237"/>
      <c r="H8" s="154" t="s">
        <v>31</v>
      </c>
      <c r="I8" s="237"/>
      <c r="J8" s="237"/>
      <c r="K8" s="237"/>
    </row>
    <row r="9" spans="1:11" s="48" customFormat="1" ht="10.5" customHeight="1">
      <c r="A9" s="137">
        <v>1</v>
      </c>
      <c r="B9" s="137">
        <v>2</v>
      </c>
      <c r="C9" s="137">
        <v>3</v>
      </c>
      <c r="D9" s="137">
        <v>4</v>
      </c>
      <c r="E9" s="137"/>
      <c r="F9" s="137"/>
      <c r="G9" s="137">
        <v>5</v>
      </c>
      <c r="H9" s="137">
        <v>6</v>
      </c>
      <c r="I9" s="137">
        <v>7</v>
      </c>
      <c r="J9" s="137">
        <v>8</v>
      </c>
      <c r="K9" s="137">
        <v>8</v>
      </c>
    </row>
    <row r="10" spans="1:11" s="4" customFormat="1" ht="20.25" customHeight="1">
      <c r="A10" s="73" t="s">
        <v>97</v>
      </c>
      <c r="B10" s="100"/>
      <c r="C10" s="85" t="s">
        <v>98</v>
      </c>
      <c r="D10" s="141">
        <v>1265254</v>
      </c>
      <c r="E10" s="141">
        <f>SUM(E11)</f>
        <v>108746</v>
      </c>
      <c r="F10" s="141">
        <f>SUM(D10:E10)</f>
        <v>1374000</v>
      </c>
      <c r="G10" s="141">
        <v>1374000</v>
      </c>
      <c r="H10" s="141">
        <v>0</v>
      </c>
      <c r="I10" s="141">
        <v>0</v>
      </c>
      <c r="J10" s="141">
        <v>0</v>
      </c>
      <c r="K10" s="141">
        <v>0</v>
      </c>
    </row>
    <row r="11" spans="1:11" s="3" customFormat="1" ht="20.25" customHeight="1">
      <c r="A11" s="101"/>
      <c r="B11" s="108">
        <v>60016</v>
      </c>
      <c r="C11" s="103" t="s">
        <v>100</v>
      </c>
      <c r="D11" s="143">
        <v>1265254</v>
      </c>
      <c r="E11" s="143">
        <f>SUM(G11,I11,J11,K11)</f>
        <v>108746</v>
      </c>
      <c r="F11" s="143">
        <f>SUM(D11:E11)</f>
        <v>1374000</v>
      </c>
      <c r="G11" s="143">
        <v>108746</v>
      </c>
      <c r="H11" s="143">
        <v>0</v>
      </c>
      <c r="I11" s="143">
        <v>0</v>
      </c>
      <c r="J11" s="143">
        <v>0</v>
      </c>
      <c r="K11" s="143">
        <v>0</v>
      </c>
    </row>
    <row r="12" spans="1:12" s="147" customFormat="1" ht="18" customHeight="1">
      <c r="A12" s="238" t="s">
        <v>12</v>
      </c>
      <c r="B12" s="239"/>
      <c r="C12" s="240"/>
      <c r="D12" s="141">
        <v>76777772</v>
      </c>
      <c r="E12" s="141">
        <f>SUM(E10)</f>
        <v>108746</v>
      </c>
      <c r="F12" s="141">
        <f>SUM(D12:E12)</f>
        <v>76886518</v>
      </c>
      <c r="G12" s="141">
        <v>76757750</v>
      </c>
      <c r="H12" s="141">
        <v>68400000</v>
      </c>
      <c r="I12" s="141">
        <v>0</v>
      </c>
      <c r="J12" s="141">
        <v>0</v>
      </c>
      <c r="K12" s="141">
        <v>128768</v>
      </c>
      <c r="L12" s="146"/>
    </row>
    <row r="13" spans="5:9" s="48" customFormat="1" ht="12.75">
      <c r="E13" s="3"/>
      <c r="F13" s="3"/>
      <c r="G13" s="95"/>
      <c r="H13" s="3"/>
      <c r="I13" s="3"/>
    </row>
    <row r="14" spans="5:10" s="48" customFormat="1" ht="15.75">
      <c r="E14" s="155"/>
      <c r="F14" s="95"/>
      <c r="G14" s="95"/>
      <c r="H14" s="95"/>
      <c r="I14" s="3"/>
      <c r="J14" s="5" t="s">
        <v>0</v>
      </c>
    </row>
    <row r="15" spans="5:10" s="48" customFormat="1" ht="15">
      <c r="E15" s="3"/>
      <c r="F15" s="95"/>
      <c r="G15" s="3"/>
      <c r="H15" s="3"/>
      <c r="I15" s="3"/>
      <c r="J15" s="6"/>
    </row>
    <row r="16" spans="5:10" s="48" customFormat="1" ht="15.75">
      <c r="E16" s="3"/>
      <c r="F16" s="3"/>
      <c r="G16" s="3"/>
      <c r="H16" s="3"/>
      <c r="I16" s="3"/>
      <c r="J16" s="5" t="s">
        <v>15</v>
      </c>
    </row>
  </sheetData>
  <sheetProtection/>
  <mergeCells count="8">
    <mergeCell ref="K7:K8"/>
    <mergeCell ref="A12:C12"/>
    <mergeCell ref="A7:A8"/>
    <mergeCell ref="B7:B8"/>
    <mergeCell ref="C7:C8"/>
    <mergeCell ref="G7:G8"/>
    <mergeCell ref="I7:I8"/>
    <mergeCell ref="J7:J8"/>
  </mergeCells>
  <printOptions/>
  <pageMargins left="0.79" right="0.7086614173228347" top="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B41" sqref="B41:B43"/>
    </sheetView>
  </sheetViews>
  <sheetFormatPr defaultColWidth="9.140625" defaultRowHeight="12.75"/>
  <cols>
    <col min="1" max="1" width="5.00390625" style="14" customWidth="1"/>
    <col min="2" max="3" width="7.140625" style="14" customWidth="1"/>
    <col min="4" max="4" width="32.8515625" style="14" customWidth="1"/>
    <col min="5" max="6" width="11.7109375" style="14" customWidth="1"/>
    <col min="7" max="9" width="10.7109375" style="14" customWidth="1"/>
    <col min="10" max="10" width="3.28125" style="14" customWidth="1"/>
    <col min="11" max="11" width="9.8515625" style="14" customWidth="1"/>
    <col min="12" max="12" width="10.7109375" style="14" customWidth="1"/>
    <col min="13" max="13" width="13.8515625" style="14" customWidth="1"/>
    <col min="14" max="16384" width="9.140625" style="14" customWidth="1"/>
  </cols>
  <sheetData>
    <row r="1" ht="15" customHeight="1">
      <c r="M1" s="1" t="s">
        <v>200</v>
      </c>
    </row>
    <row r="2" spans="3:13" ht="15" customHeight="1">
      <c r="C2" s="15"/>
      <c r="E2" s="37"/>
      <c r="M2" s="1" t="s">
        <v>196</v>
      </c>
    </row>
    <row r="3" spans="6:13" ht="15" customHeight="1">
      <c r="F3" s="37"/>
      <c r="M3" s="1" t="s">
        <v>14</v>
      </c>
    </row>
    <row r="4" ht="15" customHeight="1">
      <c r="M4" s="1"/>
    </row>
    <row r="5" spans="1:13" ht="25.5" customHeight="1">
      <c r="A5" s="300" t="s">
        <v>35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</row>
    <row r="6" spans="1:13" s="16" customFormat="1" ht="19.5" customHeight="1">
      <c r="A6" s="256" t="s">
        <v>17</v>
      </c>
      <c r="B6" s="256" t="s">
        <v>2</v>
      </c>
      <c r="C6" s="256" t="s">
        <v>36</v>
      </c>
      <c r="D6" s="247" t="s">
        <v>37</v>
      </c>
      <c r="E6" s="247" t="s">
        <v>38</v>
      </c>
      <c r="F6" s="247" t="s">
        <v>39</v>
      </c>
      <c r="G6" s="247" t="s">
        <v>40</v>
      </c>
      <c r="H6" s="247"/>
      <c r="I6" s="247"/>
      <c r="J6" s="247"/>
      <c r="K6" s="247"/>
      <c r="L6" s="247"/>
      <c r="M6" s="248" t="s">
        <v>41</v>
      </c>
    </row>
    <row r="7" spans="1:13" s="16" customFormat="1" ht="19.5" customHeight="1">
      <c r="A7" s="256"/>
      <c r="B7" s="256"/>
      <c r="C7" s="256"/>
      <c r="D7" s="247"/>
      <c r="E7" s="247"/>
      <c r="F7" s="247"/>
      <c r="G7" s="247" t="s">
        <v>42</v>
      </c>
      <c r="H7" s="247" t="s">
        <v>43</v>
      </c>
      <c r="I7" s="247"/>
      <c r="J7" s="247"/>
      <c r="K7" s="247"/>
      <c r="L7" s="247"/>
      <c r="M7" s="248"/>
    </row>
    <row r="8" spans="1:13" s="16" customFormat="1" ht="29.25" customHeight="1">
      <c r="A8" s="256"/>
      <c r="B8" s="256"/>
      <c r="C8" s="256"/>
      <c r="D8" s="247"/>
      <c r="E8" s="247"/>
      <c r="F8" s="247"/>
      <c r="G8" s="247"/>
      <c r="H8" s="247" t="s">
        <v>44</v>
      </c>
      <c r="I8" s="247" t="s">
        <v>45</v>
      </c>
      <c r="J8" s="249" t="s">
        <v>46</v>
      </c>
      <c r="K8" s="250"/>
      <c r="L8" s="255" t="s">
        <v>47</v>
      </c>
      <c r="M8" s="248"/>
    </row>
    <row r="9" spans="1:13" s="16" customFormat="1" ht="19.5" customHeight="1">
      <c r="A9" s="256"/>
      <c r="B9" s="256"/>
      <c r="C9" s="256"/>
      <c r="D9" s="247"/>
      <c r="E9" s="247"/>
      <c r="F9" s="247"/>
      <c r="G9" s="247"/>
      <c r="H9" s="247"/>
      <c r="I9" s="247"/>
      <c r="J9" s="251"/>
      <c r="K9" s="252"/>
      <c r="L9" s="255"/>
      <c r="M9" s="248"/>
    </row>
    <row r="10" spans="1:13" s="16" customFormat="1" ht="10.5" customHeight="1">
      <c r="A10" s="256"/>
      <c r="B10" s="256"/>
      <c r="C10" s="256"/>
      <c r="D10" s="247"/>
      <c r="E10" s="247"/>
      <c r="F10" s="247"/>
      <c r="G10" s="247"/>
      <c r="H10" s="247"/>
      <c r="I10" s="247"/>
      <c r="J10" s="253"/>
      <c r="K10" s="254"/>
      <c r="L10" s="255"/>
      <c r="M10" s="248"/>
    </row>
    <row r="11" spans="1:13" ht="7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243">
        <v>10</v>
      </c>
      <c r="K11" s="244"/>
      <c r="L11" s="7">
        <v>11</v>
      </c>
      <c r="M11" s="7">
        <v>12</v>
      </c>
    </row>
    <row r="12" spans="1:13" s="3" customFormat="1" ht="17.25" customHeight="1">
      <c r="A12" s="280" t="s">
        <v>18</v>
      </c>
      <c r="B12" s="280">
        <v>600</v>
      </c>
      <c r="C12" s="280">
        <v>60016</v>
      </c>
      <c r="D12" s="297" t="s">
        <v>108</v>
      </c>
      <c r="E12" s="263">
        <f>SUM(F12:G14)</f>
        <v>424000</v>
      </c>
      <c r="F12" s="263">
        <v>0</v>
      </c>
      <c r="G12" s="263">
        <f>SUM(L12,K12,K13,K14,I12,H12)</f>
        <v>424000</v>
      </c>
      <c r="H12" s="263">
        <v>424000</v>
      </c>
      <c r="I12" s="263">
        <v>0</v>
      </c>
      <c r="J12" s="17" t="s">
        <v>48</v>
      </c>
      <c r="K12" s="18"/>
      <c r="L12" s="286">
        <v>0</v>
      </c>
      <c r="M12" s="260" t="s">
        <v>49</v>
      </c>
    </row>
    <row r="13" spans="1:13" s="3" customFormat="1" ht="17.25" customHeight="1">
      <c r="A13" s="278"/>
      <c r="B13" s="278"/>
      <c r="C13" s="278"/>
      <c r="D13" s="298"/>
      <c r="E13" s="264"/>
      <c r="F13" s="264"/>
      <c r="G13" s="266"/>
      <c r="H13" s="266"/>
      <c r="I13" s="266"/>
      <c r="J13" s="19" t="s">
        <v>50</v>
      </c>
      <c r="K13" s="20"/>
      <c r="L13" s="264"/>
      <c r="M13" s="261"/>
    </row>
    <row r="14" spans="1:13" s="3" customFormat="1" ht="17.25" customHeight="1">
      <c r="A14" s="279"/>
      <c r="B14" s="279"/>
      <c r="C14" s="279"/>
      <c r="D14" s="299"/>
      <c r="E14" s="265"/>
      <c r="F14" s="265"/>
      <c r="G14" s="267"/>
      <c r="H14" s="267"/>
      <c r="I14" s="267"/>
      <c r="J14" s="21" t="s">
        <v>51</v>
      </c>
      <c r="K14" s="22"/>
      <c r="L14" s="265"/>
      <c r="M14" s="262"/>
    </row>
    <row r="15" spans="1:13" s="3" customFormat="1" ht="22.5" customHeight="1">
      <c r="A15" s="277" t="s">
        <v>19</v>
      </c>
      <c r="B15" s="280">
        <v>600</v>
      </c>
      <c r="C15" s="280">
        <v>60016</v>
      </c>
      <c r="D15" s="297" t="s">
        <v>107</v>
      </c>
      <c r="E15" s="263">
        <f>SUM(F15:G17)</f>
        <v>309000</v>
      </c>
      <c r="F15" s="263">
        <v>0</v>
      </c>
      <c r="G15" s="263">
        <f>SUM(L15,K15,K16,K17,I15,H15)</f>
        <v>309000</v>
      </c>
      <c r="H15" s="263">
        <v>309000</v>
      </c>
      <c r="I15" s="263">
        <v>0</v>
      </c>
      <c r="J15" s="17" t="s">
        <v>48</v>
      </c>
      <c r="K15" s="18"/>
      <c r="L15" s="286">
        <v>0</v>
      </c>
      <c r="M15" s="260" t="s">
        <v>49</v>
      </c>
    </row>
    <row r="16" spans="1:13" s="3" customFormat="1" ht="22.5" customHeight="1">
      <c r="A16" s="278"/>
      <c r="B16" s="278"/>
      <c r="C16" s="278"/>
      <c r="D16" s="298"/>
      <c r="E16" s="264"/>
      <c r="F16" s="264"/>
      <c r="G16" s="266"/>
      <c r="H16" s="266"/>
      <c r="I16" s="266"/>
      <c r="J16" s="19" t="s">
        <v>50</v>
      </c>
      <c r="K16" s="20"/>
      <c r="L16" s="264"/>
      <c r="M16" s="261"/>
    </row>
    <row r="17" spans="1:13" s="3" customFormat="1" ht="22.5" customHeight="1">
      <c r="A17" s="279"/>
      <c r="B17" s="279"/>
      <c r="C17" s="279"/>
      <c r="D17" s="299"/>
      <c r="E17" s="265"/>
      <c r="F17" s="265"/>
      <c r="G17" s="267"/>
      <c r="H17" s="267"/>
      <c r="I17" s="267"/>
      <c r="J17" s="21" t="s">
        <v>51</v>
      </c>
      <c r="K17" s="22"/>
      <c r="L17" s="265"/>
      <c r="M17" s="262"/>
    </row>
    <row r="18" spans="1:13" s="3" customFormat="1" ht="21" customHeight="1">
      <c r="A18" s="277" t="s">
        <v>20</v>
      </c>
      <c r="B18" s="280">
        <v>600</v>
      </c>
      <c r="C18" s="280">
        <v>60016</v>
      </c>
      <c r="D18" s="297" t="s">
        <v>106</v>
      </c>
      <c r="E18" s="263">
        <f>SUM(F18:G20)</f>
        <v>45000</v>
      </c>
      <c r="F18" s="263">
        <v>0</v>
      </c>
      <c r="G18" s="263">
        <f>SUM(L18,K18,K19,K20,I18,H18)</f>
        <v>45000</v>
      </c>
      <c r="H18" s="263">
        <v>45000</v>
      </c>
      <c r="I18" s="263">
        <v>0</v>
      </c>
      <c r="J18" s="17" t="s">
        <v>48</v>
      </c>
      <c r="K18" s="18"/>
      <c r="L18" s="286">
        <v>0</v>
      </c>
      <c r="M18" s="260" t="s">
        <v>49</v>
      </c>
    </row>
    <row r="19" spans="1:13" s="3" customFormat="1" ht="21" customHeight="1">
      <c r="A19" s="278"/>
      <c r="B19" s="278"/>
      <c r="C19" s="278"/>
      <c r="D19" s="298"/>
      <c r="E19" s="264"/>
      <c r="F19" s="264"/>
      <c r="G19" s="266"/>
      <c r="H19" s="266"/>
      <c r="I19" s="266"/>
      <c r="J19" s="19" t="s">
        <v>50</v>
      </c>
      <c r="K19" s="20"/>
      <c r="L19" s="264"/>
      <c r="M19" s="261"/>
    </row>
    <row r="20" spans="1:13" s="3" customFormat="1" ht="21" customHeight="1">
      <c r="A20" s="279"/>
      <c r="B20" s="279"/>
      <c r="C20" s="279"/>
      <c r="D20" s="299"/>
      <c r="E20" s="265"/>
      <c r="F20" s="265"/>
      <c r="G20" s="267"/>
      <c r="H20" s="267"/>
      <c r="I20" s="267"/>
      <c r="J20" s="21" t="s">
        <v>51</v>
      </c>
      <c r="K20" s="22"/>
      <c r="L20" s="265"/>
      <c r="M20" s="262"/>
    </row>
    <row r="21" spans="1:13" s="3" customFormat="1" ht="17.25" customHeight="1">
      <c r="A21" s="277" t="s">
        <v>21</v>
      </c>
      <c r="B21" s="280">
        <v>600</v>
      </c>
      <c r="C21" s="280">
        <v>60016</v>
      </c>
      <c r="D21" s="297" t="s">
        <v>104</v>
      </c>
      <c r="E21" s="263">
        <f>SUM(F21:G23)</f>
        <v>109000</v>
      </c>
      <c r="F21" s="263">
        <v>0</v>
      </c>
      <c r="G21" s="263">
        <f>SUM(L21,K21,K22,K23,I21,H21)</f>
        <v>109000</v>
      </c>
      <c r="H21" s="263">
        <v>109000</v>
      </c>
      <c r="I21" s="263">
        <v>0</v>
      </c>
      <c r="J21" s="17" t="s">
        <v>48</v>
      </c>
      <c r="K21" s="18"/>
      <c r="L21" s="286">
        <v>0</v>
      </c>
      <c r="M21" s="260" t="s">
        <v>49</v>
      </c>
    </row>
    <row r="22" spans="1:13" s="3" customFormat="1" ht="17.25" customHeight="1">
      <c r="A22" s="278"/>
      <c r="B22" s="278"/>
      <c r="C22" s="278"/>
      <c r="D22" s="298"/>
      <c r="E22" s="264"/>
      <c r="F22" s="264"/>
      <c r="G22" s="266"/>
      <c r="H22" s="266"/>
      <c r="I22" s="266"/>
      <c r="J22" s="19" t="s">
        <v>50</v>
      </c>
      <c r="K22" s="20"/>
      <c r="L22" s="264"/>
      <c r="M22" s="261"/>
    </row>
    <row r="23" spans="1:13" s="3" customFormat="1" ht="17.25" customHeight="1">
      <c r="A23" s="279"/>
      <c r="B23" s="279"/>
      <c r="C23" s="279"/>
      <c r="D23" s="299"/>
      <c r="E23" s="265"/>
      <c r="F23" s="265"/>
      <c r="G23" s="267"/>
      <c r="H23" s="267"/>
      <c r="I23" s="267"/>
      <c r="J23" s="21" t="s">
        <v>51</v>
      </c>
      <c r="K23" s="22"/>
      <c r="L23" s="265"/>
      <c r="M23" s="262"/>
    </row>
    <row r="24" spans="1:13" s="3" customFormat="1" ht="14.25" customHeight="1">
      <c r="A24" s="277" t="s">
        <v>22</v>
      </c>
      <c r="B24" s="280">
        <v>600</v>
      </c>
      <c r="C24" s="280">
        <v>60016</v>
      </c>
      <c r="D24" s="297" t="s">
        <v>105</v>
      </c>
      <c r="E24" s="263">
        <f>SUM(F24:G26)</f>
        <v>427000</v>
      </c>
      <c r="F24" s="263">
        <v>0</v>
      </c>
      <c r="G24" s="263">
        <f>SUM(L24,K24,K25,K26,I24,H24)</f>
        <v>427000</v>
      </c>
      <c r="H24" s="263">
        <v>427000</v>
      </c>
      <c r="I24" s="263">
        <v>0</v>
      </c>
      <c r="J24" s="17" t="s">
        <v>48</v>
      </c>
      <c r="K24" s="18"/>
      <c r="L24" s="286">
        <v>0</v>
      </c>
      <c r="M24" s="260" t="s">
        <v>49</v>
      </c>
    </row>
    <row r="25" spans="1:13" s="3" customFormat="1" ht="14.25" customHeight="1">
      <c r="A25" s="278"/>
      <c r="B25" s="278"/>
      <c r="C25" s="278"/>
      <c r="D25" s="298"/>
      <c r="E25" s="264"/>
      <c r="F25" s="264"/>
      <c r="G25" s="266"/>
      <c r="H25" s="266"/>
      <c r="I25" s="266"/>
      <c r="J25" s="19" t="s">
        <v>50</v>
      </c>
      <c r="K25" s="20"/>
      <c r="L25" s="264"/>
      <c r="M25" s="261"/>
    </row>
    <row r="26" spans="1:13" s="3" customFormat="1" ht="14.25" customHeight="1">
      <c r="A26" s="279"/>
      <c r="B26" s="279"/>
      <c r="C26" s="279"/>
      <c r="D26" s="299"/>
      <c r="E26" s="265"/>
      <c r="F26" s="265"/>
      <c r="G26" s="267"/>
      <c r="H26" s="267"/>
      <c r="I26" s="267"/>
      <c r="J26" s="21" t="s">
        <v>51</v>
      </c>
      <c r="K26" s="22"/>
      <c r="L26" s="265"/>
      <c r="M26" s="262"/>
    </row>
    <row r="27" spans="1:13" s="3" customFormat="1" ht="14.25" customHeight="1">
      <c r="A27" s="277" t="s">
        <v>23</v>
      </c>
      <c r="B27" s="280">
        <v>600</v>
      </c>
      <c r="C27" s="280">
        <v>60016</v>
      </c>
      <c r="D27" s="297" t="s">
        <v>117</v>
      </c>
      <c r="E27" s="263">
        <f>SUM(F27:G29)</f>
        <v>60000</v>
      </c>
      <c r="F27" s="263">
        <v>0</v>
      </c>
      <c r="G27" s="263">
        <f>SUM(L27,K27,K28,K29,I27,H27)</f>
        <v>60000</v>
      </c>
      <c r="H27" s="263">
        <v>60000</v>
      </c>
      <c r="I27" s="263">
        <v>0</v>
      </c>
      <c r="J27" s="17" t="s">
        <v>48</v>
      </c>
      <c r="K27" s="18"/>
      <c r="L27" s="286">
        <v>0</v>
      </c>
      <c r="M27" s="260" t="s">
        <v>49</v>
      </c>
    </row>
    <row r="28" spans="1:13" s="3" customFormat="1" ht="14.25" customHeight="1">
      <c r="A28" s="278"/>
      <c r="B28" s="278"/>
      <c r="C28" s="278"/>
      <c r="D28" s="298"/>
      <c r="E28" s="264"/>
      <c r="F28" s="264"/>
      <c r="G28" s="266"/>
      <c r="H28" s="266"/>
      <c r="I28" s="266"/>
      <c r="J28" s="19" t="s">
        <v>50</v>
      </c>
      <c r="K28" s="20"/>
      <c r="L28" s="264"/>
      <c r="M28" s="261"/>
    </row>
    <row r="29" spans="1:13" s="3" customFormat="1" ht="14.25" customHeight="1">
      <c r="A29" s="279"/>
      <c r="B29" s="279"/>
      <c r="C29" s="279"/>
      <c r="D29" s="299"/>
      <c r="E29" s="265"/>
      <c r="F29" s="265"/>
      <c r="G29" s="267"/>
      <c r="H29" s="267"/>
      <c r="I29" s="267"/>
      <c r="J29" s="21" t="s">
        <v>51</v>
      </c>
      <c r="K29" s="22"/>
      <c r="L29" s="265"/>
      <c r="M29" s="262"/>
    </row>
    <row r="30" spans="1:13" s="3" customFormat="1" ht="14.25" customHeight="1">
      <c r="A30" s="166"/>
      <c r="B30" s="166"/>
      <c r="C30" s="166"/>
      <c r="D30" s="167"/>
      <c r="E30" s="84"/>
      <c r="F30" s="84"/>
      <c r="G30" s="168"/>
      <c r="H30" s="168"/>
      <c r="I30" s="168"/>
      <c r="J30" s="168"/>
      <c r="K30" s="168"/>
      <c r="L30" s="84"/>
      <c r="M30" s="169"/>
    </row>
    <row r="31" spans="1:13" s="84" customFormat="1" ht="14.25" customHeight="1">
      <c r="A31" s="245" t="s">
        <v>58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</row>
    <row r="32" spans="1:13" s="16" customFormat="1" ht="19.5" customHeight="1">
      <c r="A32" s="256" t="s">
        <v>17</v>
      </c>
      <c r="B32" s="256" t="s">
        <v>2</v>
      </c>
      <c r="C32" s="256" t="s">
        <v>36</v>
      </c>
      <c r="D32" s="247" t="s">
        <v>37</v>
      </c>
      <c r="E32" s="247" t="s">
        <v>38</v>
      </c>
      <c r="F32" s="247" t="s">
        <v>39</v>
      </c>
      <c r="G32" s="247" t="s">
        <v>40</v>
      </c>
      <c r="H32" s="247"/>
      <c r="I32" s="247"/>
      <c r="J32" s="247"/>
      <c r="K32" s="247"/>
      <c r="L32" s="247"/>
      <c r="M32" s="248" t="s">
        <v>41</v>
      </c>
    </row>
    <row r="33" spans="1:13" s="16" customFormat="1" ht="19.5" customHeight="1">
      <c r="A33" s="256"/>
      <c r="B33" s="256"/>
      <c r="C33" s="256"/>
      <c r="D33" s="247"/>
      <c r="E33" s="247"/>
      <c r="F33" s="247"/>
      <c r="G33" s="247" t="s">
        <v>42</v>
      </c>
      <c r="H33" s="247" t="s">
        <v>43</v>
      </c>
      <c r="I33" s="247"/>
      <c r="J33" s="247"/>
      <c r="K33" s="247"/>
      <c r="L33" s="247"/>
      <c r="M33" s="248"/>
    </row>
    <row r="34" spans="1:13" s="16" customFormat="1" ht="29.25" customHeight="1">
      <c r="A34" s="256"/>
      <c r="B34" s="256"/>
      <c r="C34" s="256"/>
      <c r="D34" s="247"/>
      <c r="E34" s="247"/>
      <c r="F34" s="247"/>
      <c r="G34" s="247"/>
      <c r="H34" s="247" t="s">
        <v>44</v>
      </c>
      <c r="I34" s="247" t="s">
        <v>45</v>
      </c>
      <c r="J34" s="249" t="s">
        <v>46</v>
      </c>
      <c r="K34" s="250"/>
      <c r="L34" s="255" t="s">
        <v>47</v>
      </c>
      <c r="M34" s="248"/>
    </row>
    <row r="35" spans="1:13" s="16" customFormat="1" ht="19.5" customHeight="1">
      <c r="A35" s="256"/>
      <c r="B35" s="256"/>
      <c r="C35" s="256"/>
      <c r="D35" s="247"/>
      <c r="E35" s="247"/>
      <c r="F35" s="247"/>
      <c r="G35" s="247"/>
      <c r="H35" s="247"/>
      <c r="I35" s="247"/>
      <c r="J35" s="251"/>
      <c r="K35" s="252"/>
      <c r="L35" s="255"/>
      <c r="M35" s="248"/>
    </row>
    <row r="36" spans="1:13" s="16" customFormat="1" ht="10.5" customHeight="1">
      <c r="A36" s="256"/>
      <c r="B36" s="256"/>
      <c r="C36" s="256"/>
      <c r="D36" s="247"/>
      <c r="E36" s="247"/>
      <c r="F36" s="247"/>
      <c r="G36" s="247"/>
      <c r="H36" s="247"/>
      <c r="I36" s="247"/>
      <c r="J36" s="253"/>
      <c r="K36" s="254"/>
      <c r="L36" s="255"/>
      <c r="M36" s="248"/>
    </row>
    <row r="37" spans="1:13" ht="7.5" customHeight="1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243">
        <v>10</v>
      </c>
      <c r="K37" s="244"/>
      <c r="L37" s="7">
        <v>11</v>
      </c>
      <c r="M37" s="7">
        <v>12</v>
      </c>
    </row>
    <row r="38" spans="1:13" s="3" customFormat="1" ht="22.5" customHeight="1">
      <c r="A38" s="277" t="s">
        <v>24</v>
      </c>
      <c r="B38" s="280">
        <v>700</v>
      </c>
      <c r="C38" s="280">
        <v>70095</v>
      </c>
      <c r="D38" s="297" t="s">
        <v>115</v>
      </c>
      <c r="E38" s="263">
        <f>SUM(F38:G40)</f>
        <v>200000</v>
      </c>
      <c r="F38" s="263">
        <v>0</v>
      </c>
      <c r="G38" s="263">
        <f>SUM(L38,K38,K39,K40,I38,H38)</f>
        <v>200000</v>
      </c>
      <c r="H38" s="263">
        <v>200000</v>
      </c>
      <c r="I38" s="263">
        <v>0</v>
      </c>
      <c r="J38" s="17" t="s">
        <v>48</v>
      </c>
      <c r="K38" s="18"/>
      <c r="L38" s="286">
        <v>0</v>
      </c>
      <c r="M38" s="260" t="s">
        <v>49</v>
      </c>
    </row>
    <row r="39" spans="1:13" s="3" customFormat="1" ht="22.5" customHeight="1">
      <c r="A39" s="278"/>
      <c r="B39" s="278"/>
      <c r="C39" s="278"/>
      <c r="D39" s="298"/>
      <c r="E39" s="264"/>
      <c r="F39" s="264"/>
      <c r="G39" s="266"/>
      <c r="H39" s="266"/>
      <c r="I39" s="266"/>
      <c r="J39" s="19" t="s">
        <v>50</v>
      </c>
      <c r="K39" s="20"/>
      <c r="L39" s="264"/>
      <c r="M39" s="261"/>
    </row>
    <row r="40" spans="1:13" s="3" customFormat="1" ht="22.5" customHeight="1">
      <c r="A40" s="279"/>
      <c r="B40" s="279"/>
      <c r="C40" s="279"/>
      <c r="D40" s="299"/>
      <c r="E40" s="265"/>
      <c r="F40" s="265"/>
      <c r="G40" s="267"/>
      <c r="H40" s="267"/>
      <c r="I40" s="267"/>
      <c r="J40" s="21" t="s">
        <v>51</v>
      </c>
      <c r="K40" s="22"/>
      <c r="L40" s="265"/>
      <c r="M40" s="262"/>
    </row>
    <row r="41" spans="1:13" s="3" customFormat="1" ht="14.25" customHeight="1">
      <c r="A41" s="277" t="s">
        <v>25</v>
      </c>
      <c r="B41" s="280">
        <v>700</v>
      </c>
      <c r="C41" s="280">
        <v>70095</v>
      </c>
      <c r="D41" s="297" t="s">
        <v>158</v>
      </c>
      <c r="E41" s="263">
        <f>SUM(F41:G43)</f>
        <v>50000</v>
      </c>
      <c r="F41" s="263">
        <v>0</v>
      </c>
      <c r="G41" s="263">
        <f>SUM(L41,K41,K42,K43,I41,H41)</f>
        <v>50000</v>
      </c>
      <c r="H41" s="263">
        <v>50000</v>
      </c>
      <c r="I41" s="263">
        <v>0</v>
      </c>
      <c r="J41" s="17" t="s">
        <v>48</v>
      </c>
      <c r="K41" s="18"/>
      <c r="L41" s="286">
        <v>0</v>
      </c>
      <c r="M41" s="260" t="s">
        <v>49</v>
      </c>
    </row>
    <row r="42" spans="1:13" s="3" customFormat="1" ht="14.25" customHeight="1">
      <c r="A42" s="278"/>
      <c r="B42" s="278"/>
      <c r="C42" s="278"/>
      <c r="D42" s="298"/>
      <c r="E42" s="264"/>
      <c r="F42" s="264"/>
      <c r="G42" s="266"/>
      <c r="H42" s="266"/>
      <c r="I42" s="266"/>
      <c r="J42" s="19" t="s">
        <v>50</v>
      </c>
      <c r="K42" s="20"/>
      <c r="L42" s="264"/>
      <c r="M42" s="261"/>
    </row>
    <row r="43" spans="1:13" s="3" customFormat="1" ht="14.25" customHeight="1">
      <c r="A43" s="279"/>
      <c r="B43" s="279"/>
      <c r="C43" s="279"/>
      <c r="D43" s="299"/>
      <c r="E43" s="265"/>
      <c r="F43" s="265"/>
      <c r="G43" s="267"/>
      <c r="H43" s="267"/>
      <c r="I43" s="267"/>
      <c r="J43" s="21" t="s">
        <v>51</v>
      </c>
      <c r="K43" s="22"/>
      <c r="L43" s="265"/>
      <c r="M43" s="262"/>
    </row>
    <row r="44" spans="1:13" ht="14.25" customHeight="1">
      <c r="A44" s="277" t="s">
        <v>59</v>
      </c>
      <c r="B44" s="280">
        <v>750</v>
      </c>
      <c r="C44" s="280">
        <v>75023</v>
      </c>
      <c r="D44" s="281" t="s">
        <v>52</v>
      </c>
      <c r="E44" s="263">
        <f>SUM(F44:G46)</f>
        <v>140000</v>
      </c>
      <c r="F44" s="263">
        <v>0</v>
      </c>
      <c r="G44" s="263">
        <f>SUM(L44,K44,K45,K46,I44,H44)</f>
        <v>140000</v>
      </c>
      <c r="H44" s="263">
        <v>140000</v>
      </c>
      <c r="I44" s="263">
        <v>0</v>
      </c>
      <c r="J44" s="17" t="s">
        <v>48</v>
      </c>
      <c r="K44" s="18"/>
      <c r="L44" s="271">
        <v>0</v>
      </c>
      <c r="M44" s="260" t="s">
        <v>49</v>
      </c>
    </row>
    <row r="45" spans="1:13" s="3" customFormat="1" ht="14.25" customHeight="1">
      <c r="A45" s="295"/>
      <c r="B45" s="221"/>
      <c r="C45" s="221"/>
      <c r="D45" s="272"/>
      <c r="E45" s="272"/>
      <c r="F45" s="272"/>
      <c r="G45" s="287"/>
      <c r="H45" s="287"/>
      <c r="I45" s="287"/>
      <c r="J45" s="23" t="s">
        <v>50</v>
      </c>
      <c r="K45" s="24"/>
      <c r="L45" s="272"/>
      <c r="M45" s="284"/>
    </row>
    <row r="46" spans="1:13" s="3" customFormat="1" ht="14.25" customHeight="1">
      <c r="A46" s="296"/>
      <c r="B46" s="222"/>
      <c r="C46" s="222"/>
      <c r="D46" s="226"/>
      <c r="E46" s="226"/>
      <c r="F46" s="226"/>
      <c r="G46" s="288"/>
      <c r="H46" s="288"/>
      <c r="I46" s="288"/>
      <c r="J46" s="25" t="s">
        <v>51</v>
      </c>
      <c r="K46" s="26"/>
      <c r="L46" s="226"/>
      <c r="M46" s="285"/>
    </row>
    <row r="47" spans="1:13" ht="14.25" customHeight="1">
      <c r="A47" s="277" t="s">
        <v>61</v>
      </c>
      <c r="B47" s="280">
        <v>754</v>
      </c>
      <c r="C47" s="280">
        <v>75416</v>
      </c>
      <c r="D47" s="281" t="s">
        <v>53</v>
      </c>
      <c r="E47" s="263">
        <f>SUM(F47:G49)</f>
        <v>2500</v>
      </c>
      <c r="F47" s="263">
        <v>0</v>
      </c>
      <c r="G47" s="263">
        <f>SUM(L47,K47,K48,K49,I47,H47)</f>
        <v>2500</v>
      </c>
      <c r="H47" s="263">
        <v>2500</v>
      </c>
      <c r="I47" s="263">
        <v>0</v>
      </c>
      <c r="J47" s="17" t="s">
        <v>48</v>
      </c>
      <c r="K47" s="18">
        <v>0</v>
      </c>
      <c r="L47" s="271">
        <v>0</v>
      </c>
      <c r="M47" s="260" t="s">
        <v>49</v>
      </c>
    </row>
    <row r="48" spans="1:13" s="3" customFormat="1" ht="14.25" customHeight="1">
      <c r="A48" s="295"/>
      <c r="B48" s="221"/>
      <c r="C48" s="221"/>
      <c r="D48" s="272"/>
      <c r="E48" s="272"/>
      <c r="F48" s="272"/>
      <c r="G48" s="287"/>
      <c r="H48" s="287"/>
      <c r="I48" s="287"/>
      <c r="J48" s="23" t="s">
        <v>50</v>
      </c>
      <c r="K48" s="24">
        <v>0</v>
      </c>
      <c r="L48" s="272"/>
      <c r="M48" s="284"/>
    </row>
    <row r="49" spans="1:13" s="3" customFormat="1" ht="14.25" customHeight="1">
      <c r="A49" s="296"/>
      <c r="B49" s="222"/>
      <c r="C49" s="222"/>
      <c r="D49" s="226"/>
      <c r="E49" s="226"/>
      <c r="F49" s="226"/>
      <c r="G49" s="288"/>
      <c r="H49" s="288"/>
      <c r="I49" s="288"/>
      <c r="J49" s="25" t="s">
        <v>51</v>
      </c>
      <c r="K49" s="26">
        <v>0</v>
      </c>
      <c r="L49" s="226"/>
      <c r="M49" s="285"/>
    </row>
    <row r="50" spans="1:13" ht="14.25" customHeight="1">
      <c r="A50" s="277" t="s">
        <v>109</v>
      </c>
      <c r="B50" s="280">
        <v>754</v>
      </c>
      <c r="C50" s="280">
        <v>75416</v>
      </c>
      <c r="D50" s="281" t="s">
        <v>54</v>
      </c>
      <c r="E50" s="263">
        <f>SUM(F50:G52)</f>
        <v>60000</v>
      </c>
      <c r="F50" s="263">
        <v>0</v>
      </c>
      <c r="G50" s="263">
        <f>SUM(L50,K50,K51,K52,I50,H50)</f>
        <v>60000</v>
      </c>
      <c r="H50" s="263">
        <v>60000</v>
      </c>
      <c r="I50" s="263">
        <v>0</v>
      </c>
      <c r="J50" s="17" t="s">
        <v>48</v>
      </c>
      <c r="K50" s="18">
        <v>0</v>
      </c>
      <c r="L50" s="271">
        <v>0</v>
      </c>
      <c r="M50" s="260" t="s">
        <v>49</v>
      </c>
    </row>
    <row r="51" spans="1:13" s="3" customFormat="1" ht="14.25" customHeight="1">
      <c r="A51" s="295"/>
      <c r="B51" s="221"/>
      <c r="C51" s="221"/>
      <c r="D51" s="272"/>
      <c r="E51" s="272"/>
      <c r="F51" s="272"/>
      <c r="G51" s="287"/>
      <c r="H51" s="287"/>
      <c r="I51" s="287"/>
      <c r="J51" s="23" t="s">
        <v>50</v>
      </c>
      <c r="K51" s="24">
        <v>0</v>
      </c>
      <c r="L51" s="272"/>
      <c r="M51" s="284"/>
    </row>
    <row r="52" spans="1:13" s="3" customFormat="1" ht="14.25" customHeight="1">
      <c r="A52" s="296"/>
      <c r="B52" s="222"/>
      <c r="C52" s="222"/>
      <c r="D52" s="226"/>
      <c r="E52" s="226"/>
      <c r="F52" s="226"/>
      <c r="G52" s="288"/>
      <c r="H52" s="288"/>
      <c r="I52" s="288"/>
      <c r="J52" s="25" t="s">
        <v>51</v>
      </c>
      <c r="K52" s="26">
        <v>0</v>
      </c>
      <c r="L52" s="226"/>
      <c r="M52" s="285"/>
    </row>
    <row r="53" spans="1:13" s="3" customFormat="1" ht="14.25" customHeight="1">
      <c r="A53" s="277" t="s">
        <v>63</v>
      </c>
      <c r="B53" s="280">
        <v>801</v>
      </c>
      <c r="C53" s="280">
        <v>80101</v>
      </c>
      <c r="D53" s="281" t="s">
        <v>55</v>
      </c>
      <c r="E53" s="263">
        <f>SUM(F53:G55)</f>
        <v>562650</v>
      </c>
      <c r="F53" s="263">
        <v>12200</v>
      </c>
      <c r="G53" s="263">
        <f>SUM(L53,K53,K54,K55,I53,H53)</f>
        <v>550450</v>
      </c>
      <c r="H53" s="263">
        <v>320000</v>
      </c>
      <c r="I53" s="263">
        <v>0</v>
      </c>
      <c r="J53" s="17" t="s">
        <v>48</v>
      </c>
      <c r="K53" s="18">
        <v>230450</v>
      </c>
      <c r="L53" s="286">
        <v>0</v>
      </c>
      <c r="M53" s="260" t="s">
        <v>49</v>
      </c>
    </row>
    <row r="54" spans="1:13" s="3" customFormat="1" ht="14.25" customHeight="1">
      <c r="A54" s="295"/>
      <c r="B54" s="278"/>
      <c r="C54" s="278"/>
      <c r="D54" s="282"/>
      <c r="E54" s="264"/>
      <c r="F54" s="264"/>
      <c r="G54" s="266"/>
      <c r="H54" s="266"/>
      <c r="I54" s="266"/>
      <c r="J54" s="19" t="s">
        <v>50</v>
      </c>
      <c r="K54" s="20">
        <v>0</v>
      </c>
      <c r="L54" s="264"/>
      <c r="M54" s="261"/>
    </row>
    <row r="55" spans="1:13" s="3" customFormat="1" ht="14.25" customHeight="1">
      <c r="A55" s="296"/>
      <c r="B55" s="279"/>
      <c r="C55" s="279"/>
      <c r="D55" s="283"/>
      <c r="E55" s="265"/>
      <c r="F55" s="265"/>
      <c r="G55" s="267"/>
      <c r="H55" s="267"/>
      <c r="I55" s="267"/>
      <c r="J55" s="21" t="s">
        <v>51</v>
      </c>
      <c r="K55" s="22">
        <v>0</v>
      </c>
      <c r="L55" s="265"/>
      <c r="M55" s="262"/>
    </row>
    <row r="56" spans="1:13" s="3" customFormat="1" ht="14.25" customHeight="1">
      <c r="A56" s="277" t="s">
        <v>110</v>
      </c>
      <c r="B56" s="280">
        <v>801</v>
      </c>
      <c r="C56" s="280">
        <v>80101</v>
      </c>
      <c r="D56" s="281" t="s">
        <v>56</v>
      </c>
      <c r="E56" s="263">
        <f>SUM(F56:G58)</f>
        <v>820000</v>
      </c>
      <c r="F56" s="263">
        <v>0</v>
      </c>
      <c r="G56" s="263">
        <f>SUM(L56,K56,K57,K58,I56,H56)</f>
        <v>820000</v>
      </c>
      <c r="H56" s="263">
        <v>820000</v>
      </c>
      <c r="I56" s="263">
        <v>0</v>
      </c>
      <c r="J56" s="17" t="s">
        <v>48</v>
      </c>
      <c r="K56" s="18">
        <v>0</v>
      </c>
      <c r="L56" s="286">
        <v>0</v>
      </c>
      <c r="M56" s="260" t="s">
        <v>49</v>
      </c>
    </row>
    <row r="57" spans="1:13" s="3" customFormat="1" ht="14.25" customHeight="1">
      <c r="A57" s="278"/>
      <c r="B57" s="278"/>
      <c r="C57" s="278"/>
      <c r="D57" s="264"/>
      <c r="E57" s="264"/>
      <c r="F57" s="264"/>
      <c r="G57" s="266"/>
      <c r="H57" s="266"/>
      <c r="I57" s="266"/>
      <c r="J57" s="19" t="s">
        <v>50</v>
      </c>
      <c r="K57" s="20">
        <v>0</v>
      </c>
      <c r="L57" s="264"/>
      <c r="M57" s="261"/>
    </row>
    <row r="58" spans="1:13" s="3" customFormat="1" ht="14.25" customHeight="1">
      <c r="A58" s="279"/>
      <c r="B58" s="279"/>
      <c r="C58" s="279"/>
      <c r="D58" s="265"/>
      <c r="E58" s="265"/>
      <c r="F58" s="265"/>
      <c r="G58" s="267"/>
      <c r="H58" s="267"/>
      <c r="I58" s="267"/>
      <c r="J58" s="21" t="s">
        <v>51</v>
      </c>
      <c r="K58" s="22">
        <v>0</v>
      </c>
      <c r="L58" s="265"/>
      <c r="M58" s="262"/>
    </row>
    <row r="59" spans="1:13" s="3" customFormat="1" ht="14.25" customHeight="1">
      <c r="A59" s="277" t="s">
        <v>111</v>
      </c>
      <c r="B59" s="280">
        <v>801</v>
      </c>
      <c r="C59" s="280">
        <v>80110</v>
      </c>
      <c r="D59" s="294" t="s">
        <v>118</v>
      </c>
      <c r="E59" s="263">
        <f>SUM(F59:G61)</f>
        <v>50000</v>
      </c>
      <c r="F59" s="263">
        <v>0</v>
      </c>
      <c r="G59" s="263">
        <f>SUM(L59,K59,K60,K61,I59,H59)</f>
        <v>50000</v>
      </c>
      <c r="H59" s="263">
        <v>50000</v>
      </c>
      <c r="I59" s="263">
        <v>0</v>
      </c>
      <c r="J59" s="17" t="s">
        <v>48</v>
      </c>
      <c r="K59" s="18">
        <v>0</v>
      </c>
      <c r="L59" s="286">
        <v>0</v>
      </c>
      <c r="M59" s="260" t="s">
        <v>49</v>
      </c>
    </row>
    <row r="60" spans="1:13" s="3" customFormat="1" ht="14.25" customHeight="1">
      <c r="A60" s="278"/>
      <c r="B60" s="278"/>
      <c r="C60" s="278"/>
      <c r="D60" s="264"/>
      <c r="E60" s="264"/>
      <c r="F60" s="264"/>
      <c r="G60" s="266"/>
      <c r="H60" s="266"/>
      <c r="I60" s="266"/>
      <c r="J60" s="19" t="s">
        <v>50</v>
      </c>
      <c r="K60" s="20">
        <v>0</v>
      </c>
      <c r="L60" s="264"/>
      <c r="M60" s="261"/>
    </row>
    <row r="61" spans="1:13" s="3" customFormat="1" ht="14.25" customHeight="1">
      <c r="A61" s="279"/>
      <c r="B61" s="279"/>
      <c r="C61" s="279"/>
      <c r="D61" s="265"/>
      <c r="E61" s="265"/>
      <c r="F61" s="265"/>
      <c r="G61" s="267"/>
      <c r="H61" s="267"/>
      <c r="I61" s="267"/>
      <c r="J61" s="21" t="s">
        <v>51</v>
      </c>
      <c r="K61" s="22">
        <v>0</v>
      </c>
      <c r="L61" s="265"/>
      <c r="M61" s="262"/>
    </row>
    <row r="62" spans="1:13" s="3" customFormat="1" ht="14.25" customHeight="1">
      <c r="A62" s="277" t="s">
        <v>112</v>
      </c>
      <c r="B62" s="280">
        <v>801</v>
      </c>
      <c r="C62" s="280">
        <v>80110</v>
      </c>
      <c r="D62" s="294" t="s">
        <v>119</v>
      </c>
      <c r="E62" s="263">
        <f>SUM(F62:G64)</f>
        <v>50000</v>
      </c>
      <c r="F62" s="263">
        <v>0</v>
      </c>
      <c r="G62" s="263">
        <f>SUM(L62,K62,K63,K64,I62,H62)</f>
        <v>50000</v>
      </c>
      <c r="H62" s="263">
        <v>50000</v>
      </c>
      <c r="I62" s="263">
        <v>0</v>
      </c>
      <c r="J62" s="17" t="s">
        <v>48</v>
      </c>
      <c r="K62" s="18">
        <v>0</v>
      </c>
      <c r="L62" s="286">
        <v>0</v>
      </c>
      <c r="M62" s="260" t="s">
        <v>49</v>
      </c>
    </row>
    <row r="63" spans="1:13" s="3" customFormat="1" ht="14.25" customHeight="1">
      <c r="A63" s="278"/>
      <c r="B63" s="278"/>
      <c r="C63" s="278"/>
      <c r="D63" s="264"/>
      <c r="E63" s="264"/>
      <c r="F63" s="264"/>
      <c r="G63" s="266"/>
      <c r="H63" s="266"/>
      <c r="I63" s="266"/>
      <c r="J63" s="19" t="s">
        <v>50</v>
      </c>
      <c r="K63" s="20">
        <v>0</v>
      </c>
      <c r="L63" s="264"/>
      <c r="M63" s="261"/>
    </row>
    <row r="64" spans="1:13" s="3" customFormat="1" ht="14.25" customHeight="1">
      <c r="A64" s="279"/>
      <c r="B64" s="279"/>
      <c r="C64" s="279"/>
      <c r="D64" s="265"/>
      <c r="E64" s="265"/>
      <c r="F64" s="265"/>
      <c r="G64" s="267"/>
      <c r="H64" s="267"/>
      <c r="I64" s="267"/>
      <c r="J64" s="21" t="s">
        <v>51</v>
      </c>
      <c r="K64" s="22">
        <v>0</v>
      </c>
      <c r="L64" s="265"/>
      <c r="M64" s="262"/>
    </row>
    <row r="65" spans="1:13" s="3" customFormat="1" ht="12.75">
      <c r="A65" s="292" t="s">
        <v>103</v>
      </c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</row>
    <row r="66" spans="1:13" s="16" customFormat="1" ht="19.5" customHeight="1">
      <c r="A66" s="256" t="s">
        <v>17</v>
      </c>
      <c r="B66" s="256" t="s">
        <v>2</v>
      </c>
      <c r="C66" s="256" t="s">
        <v>36</v>
      </c>
      <c r="D66" s="247" t="s">
        <v>37</v>
      </c>
      <c r="E66" s="247" t="s">
        <v>38</v>
      </c>
      <c r="F66" s="247" t="s">
        <v>39</v>
      </c>
      <c r="G66" s="247" t="s">
        <v>40</v>
      </c>
      <c r="H66" s="247"/>
      <c r="I66" s="247"/>
      <c r="J66" s="247"/>
      <c r="K66" s="247"/>
      <c r="L66" s="247"/>
      <c r="M66" s="248" t="s">
        <v>41</v>
      </c>
    </row>
    <row r="67" spans="1:13" s="16" customFormat="1" ht="19.5" customHeight="1">
      <c r="A67" s="256"/>
      <c r="B67" s="256"/>
      <c r="C67" s="256"/>
      <c r="D67" s="247"/>
      <c r="E67" s="247"/>
      <c r="F67" s="247"/>
      <c r="G67" s="247" t="s">
        <v>42</v>
      </c>
      <c r="H67" s="247" t="s">
        <v>43</v>
      </c>
      <c r="I67" s="247"/>
      <c r="J67" s="247"/>
      <c r="K67" s="247"/>
      <c r="L67" s="247"/>
      <c r="M67" s="248"/>
    </row>
    <row r="68" spans="1:13" s="16" customFormat="1" ht="29.25" customHeight="1">
      <c r="A68" s="256"/>
      <c r="B68" s="256"/>
      <c r="C68" s="256"/>
      <c r="D68" s="247"/>
      <c r="E68" s="247"/>
      <c r="F68" s="247"/>
      <c r="G68" s="247"/>
      <c r="H68" s="247" t="s">
        <v>44</v>
      </c>
      <c r="I68" s="247" t="s">
        <v>45</v>
      </c>
      <c r="J68" s="249" t="s">
        <v>46</v>
      </c>
      <c r="K68" s="250"/>
      <c r="L68" s="255" t="s">
        <v>47</v>
      </c>
      <c r="M68" s="248"/>
    </row>
    <row r="69" spans="1:13" s="16" customFormat="1" ht="19.5" customHeight="1">
      <c r="A69" s="256"/>
      <c r="B69" s="256"/>
      <c r="C69" s="256"/>
      <c r="D69" s="247"/>
      <c r="E69" s="247"/>
      <c r="F69" s="247"/>
      <c r="G69" s="247"/>
      <c r="H69" s="247"/>
      <c r="I69" s="247"/>
      <c r="J69" s="251"/>
      <c r="K69" s="252"/>
      <c r="L69" s="255"/>
      <c r="M69" s="248"/>
    </row>
    <row r="70" spans="1:13" s="16" customFormat="1" ht="10.5" customHeight="1">
      <c r="A70" s="256"/>
      <c r="B70" s="256"/>
      <c r="C70" s="256"/>
      <c r="D70" s="247"/>
      <c r="E70" s="247"/>
      <c r="F70" s="247"/>
      <c r="G70" s="247"/>
      <c r="H70" s="247"/>
      <c r="I70" s="247"/>
      <c r="J70" s="253"/>
      <c r="K70" s="254"/>
      <c r="L70" s="255"/>
      <c r="M70" s="248"/>
    </row>
    <row r="71" spans="1:13" ht="7.5" customHeight="1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243">
        <v>10</v>
      </c>
      <c r="K71" s="244"/>
      <c r="L71" s="7">
        <v>11</v>
      </c>
      <c r="M71" s="7">
        <v>12</v>
      </c>
    </row>
    <row r="72" spans="1:13" s="3" customFormat="1" ht="14.25" customHeight="1">
      <c r="A72" s="277" t="s">
        <v>113</v>
      </c>
      <c r="B72" s="280">
        <v>900</v>
      </c>
      <c r="C72" s="280">
        <v>90015</v>
      </c>
      <c r="D72" s="281" t="s">
        <v>57</v>
      </c>
      <c r="E72" s="263">
        <f>SUM(F72:G74)</f>
        <v>40000</v>
      </c>
      <c r="F72" s="263">
        <v>0</v>
      </c>
      <c r="G72" s="263">
        <f>SUM(L72,K72,K73,K74,I72,H72)</f>
        <v>40000</v>
      </c>
      <c r="H72" s="263">
        <v>40000</v>
      </c>
      <c r="I72" s="263">
        <v>0</v>
      </c>
      <c r="J72" s="17" t="s">
        <v>48</v>
      </c>
      <c r="K72" s="18">
        <v>0</v>
      </c>
      <c r="L72" s="286">
        <v>0</v>
      </c>
      <c r="M72" s="260" t="s">
        <v>49</v>
      </c>
    </row>
    <row r="73" spans="1:13" s="3" customFormat="1" ht="14.25" customHeight="1">
      <c r="A73" s="278"/>
      <c r="B73" s="278"/>
      <c r="C73" s="278"/>
      <c r="D73" s="264"/>
      <c r="E73" s="264"/>
      <c r="F73" s="264"/>
      <c r="G73" s="266"/>
      <c r="H73" s="266"/>
      <c r="I73" s="266"/>
      <c r="J73" s="19" t="s">
        <v>50</v>
      </c>
      <c r="K73" s="20">
        <v>0</v>
      </c>
      <c r="L73" s="264"/>
      <c r="M73" s="261"/>
    </row>
    <row r="74" spans="1:13" s="3" customFormat="1" ht="14.25" customHeight="1">
      <c r="A74" s="279"/>
      <c r="B74" s="279"/>
      <c r="C74" s="279"/>
      <c r="D74" s="265"/>
      <c r="E74" s="265"/>
      <c r="F74" s="265"/>
      <c r="G74" s="267"/>
      <c r="H74" s="267"/>
      <c r="I74" s="267"/>
      <c r="J74" s="21" t="s">
        <v>51</v>
      </c>
      <c r="K74" s="22">
        <v>0</v>
      </c>
      <c r="L74" s="265"/>
      <c r="M74" s="262"/>
    </row>
    <row r="75" spans="1:13" ht="14.25" customHeight="1">
      <c r="A75" s="277" t="s">
        <v>114</v>
      </c>
      <c r="B75" s="280">
        <v>900</v>
      </c>
      <c r="C75" s="280">
        <v>90095</v>
      </c>
      <c r="D75" s="281" t="s">
        <v>60</v>
      </c>
      <c r="E75" s="263">
        <f>SUM(F75:G77)</f>
        <v>66100</v>
      </c>
      <c r="F75" s="263">
        <v>6100</v>
      </c>
      <c r="G75" s="263">
        <f>SUM(L75,K75,K76,K77,I75,H75)</f>
        <v>60000</v>
      </c>
      <c r="H75" s="263">
        <v>60000</v>
      </c>
      <c r="I75" s="263">
        <v>0</v>
      </c>
      <c r="J75" s="17" t="s">
        <v>48</v>
      </c>
      <c r="K75" s="18">
        <v>0</v>
      </c>
      <c r="L75" s="271">
        <v>0</v>
      </c>
      <c r="M75" s="260" t="s">
        <v>49</v>
      </c>
    </row>
    <row r="76" spans="1:13" s="3" customFormat="1" ht="14.25" customHeight="1">
      <c r="A76" s="221"/>
      <c r="B76" s="221"/>
      <c r="C76" s="221"/>
      <c r="D76" s="272"/>
      <c r="E76" s="272"/>
      <c r="F76" s="272"/>
      <c r="G76" s="287"/>
      <c r="H76" s="287"/>
      <c r="I76" s="287"/>
      <c r="J76" s="23" t="s">
        <v>50</v>
      </c>
      <c r="K76" s="24">
        <v>0</v>
      </c>
      <c r="L76" s="272"/>
      <c r="M76" s="284"/>
    </row>
    <row r="77" spans="1:13" s="3" customFormat="1" ht="14.25" customHeight="1">
      <c r="A77" s="222"/>
      <c r="B77" s="222"/>
      <c r="C77" s="222"/>
      <c r="D77" s="226"/>
      <c r="E77" s="226"/>
      <c r="F77" s="226"/>
      <c r="G77" s="288"/>
      <c r="H77" s="288"/>
      <c r="I77" s="288"/>
      <c r="J77" s="25" t="s">
        <v>51</v>
      </c>
      <c r="K77" s="26">
        <v>0</v>
      </c>
      <c r="L77" s="226"/>
      <c r="M77" s="285"/>
    </row>
    <row r="78" spans="1:13" ht="14.25" customHeight="1">
      <c r="A78" s="277" t="s">
        <v>116</v>
      </c>
      <c r="B78" s="280">
        <v>900</v>
      </c>
      <c r="C78" s="280">
        <v>90095</v>
      </c>
      <c r="D78" s="289" t="s">
        <v>62</v>
      </c>
      <c r="E78" s="263">
        <f>SUM(F78:G80)</f>
        <v>362421</v>
      </c>
      <c r="F78" s="263">
        <v>262421</v>
      </c>
      <c r="G78" s="263">
        <f>SUM(L78,K78,K79,K80,I78,H78)</f>
        <v>100000</v>
      </c>
      <c r="H78" s="263">
        <v>100000</v>
      </c>
      <c r="I78" s="263">
        <v>0</v>
      </c>
      <c r="J78" s="27" t="s">
        <v>48</v>
      </c>
      <c r="K78" s="28">
        <v>0</v>
      </c>
      <c r="L78" s="271">
        <v>0</v>
      </c>
      <c r="M78" s="260" t="s">
        <v>49</v>
      </c>
    </row>
    <row r="79" spans="1:13" s="3" customFormat="1" ht="14.25" customHeight="1">
      <c r="A79" s="221"/>
      <c r="B79" s="221"/>
      <c r="C79" s="221"/>
      <c r="D79" s="290"/>
      <c r="E79" s="264"/>
      <c r="F79" s="264"/>
      <c r="G79" s="266"/>
      <c r="H79" s="266"/>
      <c r="I79" s="266"/>
      <c r="J79" s="23" t="s">
        <v>50</v>
      </c>
      <c r="K79" s="24">
        <v>0</v>
      </c>
      <c r="L79" s="272"/>
      <c r="M79" s="284"/>
    </row>
    <row r="80" spans="1:13" s="3" customFormat="1" ht="14.25" customHeight="1">
      <c r="A80" s="222"/>
      <c r="B80" s="222"/>
      <c r="C80" s="222"/>
      <c r="D80" s="291"/>
      <c r="E80" s="265"/>
      <c r="F80" s="265"/>
      <c r="G80" s="267"/>
      <c r="H80" s="267"/>
      <c r="I80" s="267"/>
      <c r="J80" s="25" t="s">
        <v>51</v>
      </c>
      <c r="K80" s="26">
        <v>0</v>
      </c>
      <c r="L80" s="226"/>
      <c r="M80" s="285"/>
    </row>
    <row r="81" spans="1:13" s="3" customFormat="1" ht="14.25" customHeight="1">
      <c r="A81" s="277" t="s">
        <v>120</v>
      </c>
      <c r="B81" s="280">
        <v>926</v>
      </c>
      <c r="C81" s="280">
        <v>92601</v>
      </c>
      <c r="D81" s="281" t="s">
        <v>64</v>
      </c>
      <c r="E81" s="263">
        <f>SUM(F81:G83)</f>
        <v>633638</v>
      </c>
      <c r="F81" s="263">
        <v>30538</v>
      </c>
      <c r="G81" s="263">
        <f>SUM(L81,K81,K82,K83,I81,H81)</f>
        <v>603100</v>
      </c>
      <c r="H81" s="263">
        <v>603100</v>
      </c>
      <c r="I81" s="263">
        <v>0</v>
      </c>
      <c r="J81" s="17" t="s">
        <v>48</v>
      </c>
      <c r="K81" s="18">
        <v>0</v>
      </c>
      <c r="L81" s="286">
        <v>0</v>
      </c>
      <c r="M81" s="260" t="s">
        <v>49</v>
      </c>
    </row>
    <row r="82" spans="1:13" s="3" customFormat="1" ht="14.25" customHeight="1">
      <c r="A82" s="278"/>
      <c r="B82" s="278"/>
      <c r="C82" s="278"/>
      <c r="D82" s="282"/>
      <c r="E82" s="264"/>
      <c r="F82" s="264"/>
      <c r="G82" s="266"/>
      <c r="H82" s="266"/>
      <c r="I82" s="266"/>
      <c r="J82" s="19" t="s">
        <v>50</v>
      </c>
      <c r="K82" s="20">
        <v>0</v>
      </c>
      <c r="L82" s="264"/>
      <c r="M82" s="261"/>
    </row>
    <row r="83" spans="1:13" s="3" customFormat="1" ht="14.25" customHeight="1">
      <c r="A83" s="279"/>
      <c r="B83" s="279"/>
      <c r="C83" s="279"/>
      <c r="D83" s="283"/>
      <c r="E83" s="265"/>
      <c r="F83" s="265"/>
      <c r="G83" s="267"/>
      <c r="H83" s="267"/>
      <c r="I83" s="267"/>
      <c r="J83" s="21" t="s">
        <v>51</v>
      </c>
      <c r="K83" s="22">
        <v>0</v>
      </c>
      <c r="L83" s="265"/>
      <c r="M83" s="262"/>
    </row>
    <row r="84" spans="1:13" s="4" customFormat="1" ht="14.25" customHeight="1">
      <c r="A84" s="273"/>
      <c r="B84" s="273"/>
      <c r="C84" s="273"/>
      <c r="D84" s="276" t="s">
        <v>65</v>
      </c>
      <c r="E84" s="268">
        <f>SUM(E12,E15,E18,E41,E21,E24,E27,E38,E44,E47,E50,E53,E56,E59,E72,E75,E78,E81,E62)</f>
        <v>4411309</v>
      </c>
      <c r="F84" s="268">
        <f>SUM(F12,F15,F18,F41,F21,F24,F27,F38,F44,F47,F50,F53,F56,F59,F72,F75,F78,F81,F62)</f>
        <v>311259</v>
      </c>
      <c r="G84" s="268">
        <f>SUM(G12,G15,G18,G41,G21,G24,G27,G38,G44,G47,G50,G53,G56,G59,G72,G75,G78,G81,G62)</f>
        <v>4100050</v>
      </c>
      <c r="H84" s="268">
        <f>SUM(H12,H15,H18,H41,H21,H24,H27,H38,H44,H47,H50,H53,H56,H59,H72,H75,H78,H81,H62)</f>
        <v>3869600</v>
      </c>
      <c r="I84" s="268">
        <f>SUM(I12,I15,I18,I41,I21,I24,I27,I38,I44,I47,I50,I53,I56,I59,I72,I75,I78,I81,I62)</f>
        <v>0</v>
      </c>
      <c r="J84" s="29" t="s">
        <v>48</v>
      </c>
      <c r="K84" s="13">
        <f>SUM(K12,K15,K18,K41,K21,K24,K27,K38,K44,K47,K50,K53,K56,K59,K72,K75,K78,K81,K62)</f>
        <v>230450</v>
      </c>
      <c r="L84" s="268">
        <f>SUM(L12,L44,L47,L50,L53,L56,L59,L75,L78,L81,L72)</f>
        <v>0</v>
      </c>
      <c r="M84" s="257"/>
    </row>
    <row r="85" spans="1:13" s="4" customFormat="1" ht="14.25" customHeight="1">
      <c r="A85" s="274"/>
      <c r="B85" s="274"/>
      <c r="C85" s="274"/>
      <c r="D85" s="269"/>
      <c r="E85" s="269"/>
      <c r="F85" s="269"/>
      <c r="G85" s="269"/>
      <c r="H85" s="269"/>
      <c r="I85" s="269"/>
      <c r="J85" s="30" t="s">
        <v>50</v>
      </c>
      <c r="K85" s="31">
        <f>SUM(K13,K16,K19,K42,K22,K25,K28,K39,K45,K48,K51,K54,K57,K60,K73,K76,K79,K82,K63)</f>
        <v>0</v>
      </c>
      <c r="L85" s="269"/>
      <c r="M85" s="258"/>
    </row>
    <row r="86" spans="1:13" s="4" customFormat="1" ht="14.25" customHeight="1">
      <c r="A86" s="275"/>
      <c r="B86" s="275"/>
      <c r="C86" s="275"/>
      <c r="D86" s="270"/>
      <c r="E86" s="270"/>
      <c r="F86" s="270"/>
      <c r="G86" s="270"/>
      <c r="H86" s="270"/>
      <c r="I86" s="270"/>
      <c r="J86" s="32" t="s">
        <v>51</v>
      </c>
      <c r="K86" s="47">
        <f>SUM(K14,K17,K20,K43,K23,K26,K29,K40,K46,K49,K52,K55,K58,K61,K74,K77,K80,K83,K64)</f>
        <v>0</v>
      </c>
      <c r="L86" s="270"/>
      <c r="M86" s="259"/>
    </row>
    <row r="87" spans="1:13" s="4" customFormat="1" ht="14.25" customHeight="1">
      <c r="A87" s="33"/>
      <c r="B87" s="33"/>
      <c r="C87" s="33"/>
      <c r="D87" s="34"/>
      <c r="E87" s="34"/>
      <c r="F87" s="34"/>
      <c r="G87" s="34"/>
      <c r="H87" s="34"/>
      <c r="I87" s="34"/>
      <c r="J87" s="35"/>
      <c r="K87" s="35"/>
      <c r="L87" s="34"/>
      <c r="M87" s="36"/>
    </row>
    <row r="88" spans="1:8" ht="12.75">
      <c r="A88" s="14" t="s">
        <v>66</v>
      </c>
      <c r="E88" s="37"/>
      <c r="F88" s="37"/>
      <c r="G88" s="37"/>
      <c r="H88" s="37"/>
    </row>
    <row r="89" ht="12.75">
      <c r="A89" s="14" t="s">
        <v>67</v>
      </c>
    </row>
    <row r="90" spans="1:6" ht="12.75">
      <c r="A90" s="3" t="s">
        <v>68</v>
      </c>
      <c r="B90" s="3"/>
      <c r="C90" s="3"/>
      <c r="D90" s="3"/>
      <c r="E90" s="3"/>
      <c r="F90" s="3"/>
    </row>
    <row r="91" ht="12.75">
      <c r="A91" s="14" t="s">
        <v>69</v>
      </c>
    </row>
    <row r="92" spans="1:12" ht="15.75">
      <c r="A92" s="14" t="s">
        <v>70</v>
      </c>
      <c r="L92" s="5" t="s">
        <v>0</v>
      </c>
    </row>
    <row r="93" spans="5:12" ht="14.25" customHeight="1">
      <c r="E93" s="37"/>
      <c r="F93" s="37"/>
      <c r="G93" s="37"/>
      <c r="L93" s="6"/>
    </row>
    <row r="94" ht="15.75">
      <c r="L94" s="5" t="s">
        <v>15</v>
      </c>
    </row>
  </sheetData>
  <sheetProtection/>
  <mergeCells count="268">
    <mergeCell ref="F62:F64"/>
    <mergeCell ref="G62:G64"/>
    <mergeCell ref="H62:H64"/>
    <mergeCell ref="I62:I64"/>
    <mergeCell ref="L62:L64"/>
    <mergeCell ref="M62:M64"/>
    <mergeCell ref="G27:G29"/>
    <mergeCell ref="H27:H29"/>
    <mergeCell ref="I27:I29"/>
    <mergeCell ref="L27:L29"/>
    <mergeCell ref="M27:M29"/>
    <mergeCell ref="A62:A64"/>
    <mergeCell ref="B62:B64"/>
    <mergeCell ref="C62:C64"/>
    <mergeCell ref="D62:D64"/>
    <mergeCell ref="E62:E64"/>
    <mergeCell ref="A27:A29"/>
    <mergeCell ref="B27:B29"/>
    <mergeCell ref="C27:C29"/>
    <mergeCell ref="D27:D29"/>
    <mergeCell ref="E27:E29"/>
    <mergeCell ref="F27:F29"/>
    <mergeCell ref="F38:F40"/>
    <mergeCell ref="G38:G40"/>
    <mergeCell ref="H38:H40"/>
    <mergeCell ref="I38:I40"/>
    <mergeCell ref="L38:L40"/>
    <mergeCell ref="M38:M40"/>
    <mergeCell ref="G24:G26"/>
    <mergeCell ref="H24:H26"/>
    <mergeCell ref="I24:I26"/>
    <mergeCell ref="L24:L26"/>
    <mergeCell ref="M24:M26"/>
    <mergeCell ref="A38:A40"/>
    <mergeCell ref="B38:B40"/>
    <mergeCell ref="C38:C40"/>
    <mergeCell ref="D38:D40"/>
    <mergeCell ref="E38:E40"/>
    <mergeCell ref="A24:A26"/>
    <mergeCell ref="B24:B26"/>
    <mergeCell ref="C24:C26"/>
    <mergeCell ref="D24:D26"/>
    <mergeCell ref="E24:E26"/>
    <mergeCell ref="F24:F26"/>
    <mergeCell ref="F21:F23"/>
    <mergeCell ref="G21:G23"/>
    <mergeCell ref="H21:H23"/>
    <mergeCell ref="I21:I23"/>
    <mergeCell ref="L21:L23"/>
    <mergeCell ref="M21:M23"/>
    <mergeCell ref="G41:G43"/>
    <mergeCell ref="H41:H43"/>
    <mergeCell ref="I41:I43"/>
    <mergeCell ref="L41:L43"/>
    <mergeCell ref="M41:M43"/>
    <mergeCell ref="A21:A23"/>
    <mergeCell ref="B21:B23"/>
    <mergeCell ref="C21:C23"/>
    <mergeCell ref="D21:D23"/>
    <mergeCell ref="E21:E23"/>
    <mergeCell ref="A41:A43"/>
    <mergeCell ref="B41:B43"/>
    <mergeCell ref="C41:C43"/>
    <mergeCell ref="D41:D43"/>
    <mergeCell ref="E41:E43"/>
    <mergeCell ref="F41:F43"/>
    <mergeCell ref="F18:F20"/>
    <mergeCell ref="G18:G20"/>
    <mergeCell ref="H18:H20"/>
    <mergeCell ref="I18:I20"/>
    <mergeCell ref="L18:L20"/>
    <mergeCell ref="M18:M20"/>
    <mergeCell ref="G15:G17"/>
    <mergeCell ref="H15:H17"/>
    <mergeCell ref="I15:I17"/>
    <mergeCell ref="L15:L17"/>
    <mergeCell ref="M15:M17"/>
    <mergeCell ref="A18:A20"/>
    <mergeCell ref="B18:B20"/>
    <mergeCell ref="C18:C20"/>
    <mergeCell ref="D18:D20"/>
    <mergeCell ref="E18:E20"/>
    <mergeCell ref="A15:A17"/>
    <mergeCell ref="B15:B17"/>
    <mergeCell ref="C15:C17"/>
    <mergeCell ref="D15:D17"/>
    <mergeCell ref="E15:E17"/>
    <mergeCell ref="F15:F17"/>
    <mergeCell ref="A5:M5"/>
    <mergeCell ref="A6:A10"/>
    <mergeCell ref="B6:B10"/>
    <mergeCell ref="C6:C10"/>
    <mergeCell ref="D6:D10"/>
    <mergeCell ref="E6:E10"/>
    <mergeCell ref="F6:F10"/>
    <mergeCell ref="G6:L6"/>
    <mergeCell ref="M6:M10"/>
    <mergeCell ref="G7:G10"/>
    <mergeCell ref="H7:L7"/>
    <mergeCell ref="H8:H10"/>
    <mergeCell ref="I8:I10"/>
    <mergeCell ref="J8:K10"/>
    <mergeCell ref="L8:L10"/>
    <mergeCell ref="J11:K11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L12:L14"/>
    <mergeCell ref="M12:M14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L44:L46"/>
    <mergeCell ref="M44:M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L47:L49"/>
    <mergeCell ref="M47:M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L50:L52"/>
    <mergeCell ref="M50:M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L53:L55"/>
    <mergeCell ref="M53:M55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L56:L58"/>
    <mergeCell ref="M56:M58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L59:L61"/>
    <mergeCell ref="M59:M61"/>
    <mergeCell ref="A72:A74"/>
    <mergeCell ref="B72:B74"/>
    <mergeCell ref="C72:C74"/>
    <mergeCell ref="D72:D74"/>
    <mergeCell ref="E72:E74"/>
    <mergeCell ref="F72:F74"/>
    <mergeCell ref="G72:G74"/>
    <mergeCell ref="H72:H74"/>
    <mergeCell ref="I72:I74"/>
    <mergeCell ref="L72:L74"/>
    <mergeCell ref="M72:M74"/>
    <mergeCell ref="A65:M65"/>
    <mergeCell ref="A66:A70"/>
    <mergeCell ref="B66:B70"/>
    <mergeCell ref="C66:C70"/>
    <mergeCell ref="D66:D70"/>
    <mergeCell ref="E66:E70"/>
    <mergeCell ref="F66:F70"/>
    <mergeCell ref="G66:L66"/>
    <mergeCell ref="M66:M70"/>
    <mergeCell ref="G67:G70"/>
    <mergeCell ref="H67:L67"/>
    <mergeCell ref="H68:H70"/>
    <mergeCell ref="I68:I70"/>
    <mergeCell ref="J68:K70"/>
    <mergeCell ref="L68:L70"/>
    <mergeCell ref="J71:K71"/>
    <mergeCell ref="A75:A77"/>
    <mergeCell ref="B75:B77"/>
    <mergeCell ref="C75:C77"/>
    <mergeCell ref="D75:D77"/>
    <mergeCell ref="E75:E77"/>
    <mergeCell ref="F75:F77"/>
    <mergeCell ref="G75:G77"/>
    <mergeCell ref="H75:H77"/>
    <mergeCell ref="I75:I77"/>
    <mergeCell ref="L75:L77"/>
    <mergeCell ref="M75:M77"/>
    <mergeCell ref="A78:A80"/>
    <mergeCell ref="B78:B80"/>
    <mergeCell ref="C78:C80"/>
    <mergeCell ref="D78:D80"/>
    <mergeCell ref="E78:E80"/>
    <mergeCell ref="C81:C83"/>
    <mergeCell ref="D81:D83"/>
    <mergeCell ref="E81:E83"/>
    <mergeCell ref="M78:M80"/>
    <mergeCell ref="L81:L83"/>
    <mergeCell ref="F78:F80"/>
    <mergeCell ref="G78:G80"/>
    <mergeCell ref="H78:H80"/>
    <mergeCell ref="L84:L86"/>
    <mergeCell ref="I78:I80"/>
    <mergeCell ref="L78:L80"/>
    <mergeCell ref="A84:A86"/>
    <mergeCell ref="B84:B86"/>
    <mergeCell ref="C84:C86"/>
    <mergeCell ref="D84:D86"/>
    <mergeCell ref="E84:E86"/>
    <mergeCell ref="A81:A83"/>
    <mergeCell ref="B81:B83"/>
    <mergeCell ref="M84:M86"/>
    <mergeCell ref="M81:M83"/>
    <mergeCell ref="F81:F83"/>
    <mergeCell ref="G81:G83"/>
    <mergeCell ref="H81:H83"/>
    <mergeCell ref="I81:I83"/>
    <mergeCell ref="F84:F86"/>
    <mergeCell ref="G84:G86"/>
    <mergeCell ref="H84:H86"/>
    <mergeCell ref="I84:I86"/>
    <mergeCell ref="A32:A36"/>
    <mergeCell ref="B32:B36"/>
    <mergeCell ref="C32:C36"/>
    <mergeCell ref="D32:D36"/>
    <mergeCell ref="E32:E36"/>
    <mergeCell ref="F32:F36"/>
    <mergeCell ref="J37:K37"/>
    <mergeCell ref="A31:M31"/>
    <mergeCell ref="G32:L32"/>
    <mergeCell ref="M32:M36"/>
    <mergeCell ref="G33:G36"/>
    <mergeCell ref="H33:L33"/>
    <mergeCell ref="H34:H36"/>
    <mergeCell ref="I34:I36"/>
    <mergeCell ref="J34:K36"/>
    <mergeCell ref="L34:L36"/>
  </mergeCells>
  <printOptions/>
  <pageMargins left="0.25" right="0.26" top="0.5" bottom="0.5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18"/>
  <sheetViews>
    <sheetView zoomScalePageLayoutView="0" workbookViewId="0" topLeftCell="A1">
      <selection activeCell="A12" sqref="A12:IV13"/>
    </sheetView>
  </sheetViews>
  <sheetFormatPr defaultColWidth="9.140625" defaultRowHeight="12.75"/>
  <cols>
    <col min="1" max="1" width="5.57421875" style="40" customWidth="1"/>
    <col min="2" max="2" width="6.7109375" style="40" customWidth="1"/>
    <col min="3" max="3" width="40.28125" style="40" customWidth="1"/>
    <col min="4" max="7" width="11.7109375" style="40" customWidth="1"/>
    <col min="8" max="10" width="11.7109375" style="112" customWidth="1"/>
    <col min="11" max="75" width="9.140625" style="112" customWidth="1"/>
    <col min="76" max="16384" width="9.140625" style="40" customWidth="1"/>
  </cols>
  <sheetData>
    <row r="1" spans="8:75" s="14" customFormat="1" ht="15" customHeight="1">
      <c r="H1" s="111"/>
      <c r="I1" s="111"/>
      <c r="J1" s="1" t="s">
        <v>201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</row>
    <row r="2" spans="8:75" s="14" customFormat="1" ht="15" customHeight="1">
      <c r="H2" s="111"/>
      <c r="I2" s="111"/>
      <c r="J2" s="1" t="s">
        <v>196</v>
      </c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</row>
    <row r="3" spans="8:75" s="14" customFormat="1" ht="15" customHeight="1">
      <c r="H3" s="111"/>
      <c r="I3" s="111"/>
      <c r="J3" s="50" t="s">
        <v>14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</row>
    <row r="4" spans="8:75" s="14" customFormat="1" ht="15" customHeight="1"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</row>
    <row r="5" spans="1:75" s="14" customFormat="1" ht="45" customHeight="1">
      <c r="A5" s="301" t="s">
        <v>127</v>
      </c>
      <c r="B5" s="301"/>
      <c r="C5" s="301"/>
      <c r="D5" s="301"/>
      <c r="E5" s="301"/>
      <c r="F5" s="301"/>
      <c r="G5" s="301"/>
      <c r="H5" s="301"/>
      <c r="I5" s="301"/>
      <c r="J5" s="30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</row>
    <row r="6" spans="1:10" ht="1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</row>
    <row r="7" spans="1:75" s="14" customFormat="1" ht="18" customHeight="1">
      <c r="A7" s="302" t="s">
        <v>2</v>
      </c>
      <c r="B7" s="302" t="s">
        <v>36</v>
      </c>
      <c r="C7" s="303" t="s">
        <v>128</v>
      </c>
      <c r="D7" s="306" t="s">
        <v>129</v>
      </c>
      <c r="E7" s="306" t="s">
        <v>130</v>
      </c>
      <c r="F7" s="306" t="s">
        <v>74</v>
      </c>
      <c r="G7" s="306"/>
      <c r="H7" s="306"/>
      <c r="I7" s="306"/>
      <c r="J7" s="306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</row>
    <row r="8" spans="1:75" s="14" customFormat="1" ht="18" customHeight="1">
      <c r="A8" s="302"/>
      <c r="B8" s="302"/>
      <c r="C8" s="304"/>
      <c r="D8" s="306"/>
      <c r="E8" s="306"/>
      <c r="F8" s="306" t="s">
        <v>131</v>
      </c>
      <c r="G8" s="306" t="s">
        <v>75</v>
      </c>
      <c r="H8" s="306"/>
      <c r="I8" s="306"/>
      <c r="J8" s="306" t="s">
        <v>132</v>
      </c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</row>
    <row r="9" spans="1:75" s="14" customFormat="1" ht="69" customHeight="1">
      <c r="A9" s="302"/>
      <c r="B9" s="302"/>
      <c r="C9" s="305"/>
      <c r="D9" s="306"/>
      <c r="E9" s="306"/>
      <c r="F9" s="306"/>
      <c r="G9" s="109" t="s">
        <v>133</v>
      </c>
      <c r="H9" s="109" t="s">
        <v>134</v>
      </c>
      <c r="I9" s="109" t="s">
        <v>135</v>
      </c>
      <c r="J9" s="306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</row>
    <row r="10" spans="1:75" s="14" customFormat="1" ht="8.25" customHeight="1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  <c r="G10" s="110">
        <v>7</v>
      </c>
      <c r="H10" s="110">
        <v>8</v>
      </c>
      <c r="I10" s="110">
        <v>9</v>
      </c>
      <c r="J10" s="110">
        <v>10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</row>
    <row r="11" spans="1:75" s="14" customFormat="1" ht="56.25" customHeight="1">
      <c r="A11" s="156">
        <v>710</v>
      </c>
      <c r="B11" s="156">
        <v>71035</v>
      </c>
      <c r="C11" s="170" t="s">
        <v>136</v>
      </c>
      <c r="D11" s="157">
        <v>15000</v>
      </c>
      <c r="E11" s="157">
        <f>SUM(F11,J11)</f>
        <v>15000</v>
      </c>
      <c r="F11" s="157">
        <v>15000</v>
      </c>
      <c r="G11" s="157">
        <v>0</v>
      </c>
      <c r="H11" s="157">
        <v>0</v>
      </c>
      <c r="I11" s="157">
        <v>0</v>
      </c>
      <c r="J11" s="157">
        <v>0</v>
      </c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</row>
    <row r="12" spans="1:75" s="9" customFormat="1" ht="76.5">
      <c r="A12" s="205">
        <v>853</v>
      </c>
      <c r="B12" s="205">
        <v>85395</v>
      </c>
      <c r="C12" s="206" t="s">
        <v>157</v>
      </c>
      <c r="D12" s="207">
        <v>63000</v>
      </c>
      <c r="E12" s="207">
        <f>SUM(F12,J12)</f>
        <v>70000</v>
      </c>
      <c r="F12" s="207">
        <v>70000</v>
      </c>
      <c r="G12" s="207">
        <v>19910</v>
      </c>
      <c r="H12" s="207">
        <v>2111</v>
      </c>
      <c r="I12" s="207">
        <v>4746</v>
      </c>
      <c r="J12" s="207"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3" customFormat="1" ht="24.75" customHeight="1">
      <c r="A13" s="307" t="s">
        <v>1</v>
      </c>
      <c r="B13" s="308"/>
      <c r="C13" s="309"/>
      <c r="D13" s="208">
        <f>SUM(D11,D12)</f>
        <v>78000</v>
      </c>
      <c r="E13" s="208">
        <f aca="true" t="shared" si="0" ref="E13:J13">SUM(E11,E12)</f>
        <v>85000</v>
      </c>
      <c r="F13" s="208">
        <f t="shared" si="0"/>
        <v>85000</v>
      </c>
      <c r="G13" s="208">
        <f t="shared" si="0"/>
        <v>19910</v>
      </c>
      <c r="H13" s="208">
        <f t="shared" si="0"/>
        <v>2111</v>
      </c>
      <c r="I13" s="208">
        <f t="shared" si="0"/>
        <v>4746</v>
      </c>
      <c r="J13" s="208">
        <f t="shared" si="0"/>
        <v>0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</row>
    <row r="14" ht="16.5" customHeight="1">
      <c r="A14" s="14" t="s">
        <v>156</v>
      </c>
    </row>
    <row r="15" ht="16.5" customHeight="1"/>
    <row r="16" spans="6:9" ht="15.75">
      <c r="F16" s="171"/>
      <c r="I16" s="5" t="s">
        <v>0</v>
      </c>
    </row>
    <row r="17" ht="15">
      <c r="I17" s="6"/>
    </row>
    <row r="18" spans="8:75" ht="15.75">
      <c r="H18" s="40"/>
      <c r="I18" s="5" t="s">
        <v>15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</row>
  </sheetData>
  <sheetProtection/>
  <mergeCells count="11">
    <mergeCell ref="A13:C13"/>
    <mergeCell ref="A5:J5"/>
    <mergeCell ref="A7:A9"/>
    <mergeCell ref="B7:B9"/>
    <mergeCell ref="C7:C9"/>
    <mergeCell ref="D7:D9"/>
    <mergeCell ref="E7:E9"/>
    <mergeCell ref="F7:J7"/>
    <mergeCell ref="F8:F9"/>
    <mergeCell ref="G8:I8"/>
    <mergeCell ref="J8:J9"/>
  </mergeCells>
  <printOptions/>
  <pageMargins left="0.64" right="0.5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3">
      <selection activeCell="F2" sqref="F2"/>
    </sheetView>
  </sheetViews>
  <sheetFormatPr defaultColWidth="9.140625" defaultRowHeight="12.75"/>
  <cols>
    <col min="1" max="1" width="4.7109375" style="175" bestFit="1" customWidth="1"/>
    <col min="2" max="2" width="31.57421875" style="175" customWidth="1"/>
    <col min="3" max="3" width="12.28125" style="175" customWidth="1"/>
    <col min="4" max="6" width="13.57421875" style="175" customWidth="1"/>
    <col min="7" max="7" width="9.7109375" style="175" bestFit="1" customWidth="1"/>
    <col min="8" max="16384" width="9.140625" style="175" customWidth="1"/>
  </cols>
  <sheetData>
    <row r="1" spans="4:6" ht="16.5" customHeight="1">
      <c r="D1" s="176"/>
      <c r="E1" s="176"/>
      <c r="F1" s="1" t="s">
        <v>202</v>
      </c>
    </row>
    <row r="2" spans="4:6" ht="16.5" customHeight="1">
      <c r="D2" s="176"/>
      <c r="E2" s="176"/>
      <c r="F2" s="1" t="s">
        <v>196</v>
      </c>
    </row>
    <row r="3" spans="4:6" ht="16.5" customHeight="1">
      <c r="D3" s="176"/>
      <c r="E3" s="176"/>
      <c r="F3" s="1" t="s">
        <v>14</v>
      </c>
    </row>
    <row r="4" spans="4:6" ht="16.5" customHeight="1">
      <c r="D4" s="176"/>
      <c r="E4" s="176"/>
      <c r="F4" s="1"/>
    </row>
    <row r="5" spans="1:6" ht="27" customHeight="1">
      <c r="A5" s="312" t="s">
        <v>159</v>
      </c>
      <c r="B5" s="312"/>
      <c r="C5" s="312"/>
      <c r="D5" s="312"/>
      <c r="E5" s="246"/>
      <c r="F5" s="246"/>
    </row>
    <row r="6" spans="1:6" ht="15" customHeight="1">
      <c r="A6" s="256" t="s">
        <v>17</v>
      </c>
      <c r="B6" s="256" t="s">
        <v>160</v>
      </c>
      <c r="C6" s="247" t="s">
        <v>161</v>
      </c>
      <c r="D6" s="247" t="s">
        <v>5</v>
      </c>
      <c r="E6" s="247" t="s">
        <v>6</v>
      </c>
      <c r="F6" s="247" t="s">
        <v>7</v>
      </c>
    </row>
    <row r="7" spans="1:6" ht="15" customHeight="1">
      <c r="A7" s="256"/>
      <c r="B7" s="256"/>
      <c r="C7" s="256"/>
      <c r="D7" s="247"/>
      <c r="E7" s="247"/>
      <c r="F7" s="247"/>
    </row>
    <row r="8" spans="1:6" ht="15.75" customHeight="1">
      <c r="A8" s="256"/>
      <c r="B8" s="256"/>
      <c r="C8" s="256"/>
      <c r="D8" s="247"/>
      <c r="E8" s="247"/>
      <c r="F8" s="247"/>
    </row>
    <row r="9" spans="1:6" s="179" customFormat="1" ht="9.75" customHeight="1">
      <c r="A9" s="177">
        <v>1</v>
      </c>
      <c r="B9" s="177">
        <v>2</v>
      </c>
      <c r="C9" s="177">
        <v>3</v>
      </c>
      <c r="D9" s="178">
        <v>4</v>
      </c>
      <c r="E9" s="178">
        <v>4</v>
      </c>
      <c r="F9" s="178">
        <v>4</v>
      </c>
    </row>
    <row r="10" spans="1:6" s="183" customFormat="1" ht="19.5" customHeight="1">
      <c r="A10" s="180" t="s">
        <v>18</v>
      </c>
      <c r="B10" s="181" t="s">
        <v>162</v>
      </c>
      <c r="C10" s="180"/>
      <c r="D10" s="182">
        <f>SUM('Zał.1doch'!C52)</f>
        <v>114365262</v>
      </c>
      <c r="E10" s="182">
        <f>SUM('Zał.1doch'!D52)</f>
        <v>-1004989</v>
      </c>
      <c r="F10" s="182">
        <f>SUM(D10:E10)</f>
        <v>113360273</v>
      </c>
    </row>
    <row r="11" spans="1:6" s="184" customFormat="1" ht="19.5" customHeight="1">
      <c r="A11" s="180" t="s">
        <v>19</v>
      </c>
      <c r="B11" s="181" t="s">
        <v>163</v>
      </c>
      <c r="C11" s="180"/>
      <c r="D11" s="182">
        <f>SUM('Zał.2wyd'!D18)</f>
        <v>114099667</v>
      </c>
      <c r="E11" s="182">
        <f>SUM('Zał.2wyd'!E18)</f>
        <v>190606</v>
      </c>
      <c r="F11" s="182">
        <f aca="true" t="shared" si="0" ref="F11:F29">SUM(D11:E11)</f>
        <v>114290273</v>
      </c>
    </row>
    <row r="12" spans="1:6" s="184" customFormat="1" ht="19.5" customHeight="1">
      <c r="A12" s="180" t="s">
        <v>20</v>
      </c>
      <c r="B12" s="181" t="s">
        <v>164</v>
      </c>
      <c r="C12" s="185"/>
      <c r="D12" s="182">
        <f>SUM(D10-D11)</f>
        <v>265595</v>
      </c>
      <c r="E12" s="182">
        <f>SUM(E10-E11)</f>
        <v>-1195595</v>
      </c>
      <c r="F12" s="182">
        <f>SUM(F10-F11)</f>
        <v>-930000</v>
      </c>
    </row>
    <row r="13" spans="1:7" s="184" customFormat="1" ht="25.5" customHeight="1">
      <c r="A13" s="310" t="s">
        <v>165</v>
      </c>
      <c r="B13" s="311"/>
      <c r="C13" s="185"/>
      <c r="D13" s="182">
        <f>SUM(D14:D21)</f>
        <v>4602285</v>
      </c>
      <c r="E13" s="182">
        <f>SUM(E14:E21)</f>
        <v>1195595</v>
      </c>
      <c r="F13" s="182">
        <f t="shared" si="0"/>
        <v>5797880</v>
      </c>
      <c r="G13" s="204"/>
    </row>
    <row r="14" spans="1:6" s="184" customFormat="1" ht="19.5" customHeight="1">
      <c r="A14" s="180" t="s">
        <v>18</v>
      </c>
      <c r="B14" s="186" t="s">
        <v>166</v>
      </c>
      <c r="C14" s="180" t="s">
        <v>167</v>
      </c>
      <c r="D14" s="187">
        <v>900000</v>
      </c>
      <c r="E14" s="187">
        <v>1195595</v>
      </c>
      <c r="F14" s="187">
        <f t="shared" si="0"/>
        <v>2095595</v>
      </c>
    </row>
    <row r="15" spans="1:6" s="184" customFormat="1" ht="19.5" customHeight="1">
      <c r="A15" s="188" t="s">
        <v>19</v>
      </c>
      <c r="B15" s="185" t="s">
        <v>168</v>
      </c>
      <c r="C15" s="180" t="s">
        <v>167</v>
      </c>
      <c r="D15" s="189">
        <v>930000</v>
      </c>
      <c r="E15" s="189">
        <v>0</v>
      </c>
      <c r="F15" s="187">
        <f t="shared" si="0"/>
        <v>930000</v>
      </c>
    </row>
    <row r="16" spans="1:6" s="184" customFormat="1" ht="51">
      <c r="A16" s="180" t="s">
        <v>20</v>
      </c>
      <c r="B16" s="190" t="s">
        <v>169</v>
      </c>
      <c r="C16" s="180" t="s">
        <v>170</v>
      </c>
      <c r="D16" s="187">
        <v>0</v>
      </c>
      <c r="E16" s="187">
        <v>0</v>
      </c>
      <c r="F16" s="187">
        <f t="shared" si="0"/>
        <v>0</v>
      </c>
    </row>
    <row r="17" spans="1:6" s="184" customFormat="1" ht="19.5" customHeight="1">
      <c r="A17" s="188" t="s">
        <v>21</v>
      </c>
      <c r="B17" s="185" t="s">
        <v>171</v>
      </c>
      <c r="C17" s="180" t="s">
        <v>172</v>
      </c>
      <c r="D17" s="187">
        <v>0</v>
      </c>
      <c r="E17" s="187">
        <v>0</v>
      </c>
      <c r="F17" s="187">
        <f t="shared" si="0"/>
        <v>0</v>
      </c>
    </row>
    <row r="18" spans="1:6" s="184" customFormat="1" ht="19.5" customHeight="1">
      <c r="A18" s="180" t="s">
        <v>22</v>
      </c>
      <c r="B18" s="185" t="s">
        <v>173</v>
      </c>
      <c r="C18" s="180" t="s">
        <v>174</v>
      </c>
      <c r="D18" s="187">
        <v>0</v>
      </c>
      <c r="E18" s="187">
        <v>0</v>
      </c>
      <c r="F18" s="187">
        <f t="shared" si="0"/>
        <v>0</v>
      </c>
    </row>
    <row r="19" spans="1:6" s="184" customFormat="1" ht="19.5" customHeight="1">
      <c r="A19" s="188" t="s">
        <v>23</v>
      </c>
      <c r="B19" s="185" t="s">
        <v>175</v>
      </c>
      <c r="C19" s="180" t="s">
        <v>176</v>
      </c>
      <c r="D19" s="191">
        <v>0</v>
      </c>
      <c r="E19" s="191">
        <v>0</v>
      </c>
      <c r="F19" s="187">
        <f t="shared" si="0"/>
        <v>0</v>
      </c>
    </row>
    <row r="20" spans="1:6" s="184" customFormat="1" ht="19.5" customHeight="1">
      <c r="A20" s="180" t="s">
        <v>24</v>
      </c>
      <c r="B20" s="185" t="s">
        <v>177</v>
      </c>
      <c r="C20" s="180" t="s">
        <v>178</v>
      </c>
      <c r="D20" s="192">
        <v>0</v>
      </c>
      <c r="E20" s="192">
        <v>0</v>
      </c>
      <c r="F20" s="187">
        <f t="shared" si="0"/>
        <v>0</v>
      </c>
    </row>
    <row r="21" spans="1:6" s="184" customFormat="1" ht="19.5" customHeight="1">
      <c r="A21" s="180" t="s">
        <v>25</v>
      </c>
      <c r="B21" s="193" t="s">
        <v>179</v>
      </c>
      <c r="C21" s="180" t="s">
        <v>180</v>
      </c>
      <c r="D21" s="192">
        <v>2772285</v>
      </c>
      <c r="E21" s="192">
        <v>0</v>
      </c>
      <c r="F21" s="187">
        <f t="shared" si="0"/>
        <v>2772285</v>
      </c>
    </row>
    <row r="22" spans="1:6" s="184" customFormat="1" ht="25.5" customHeight="1">
      <c r="A22" s="310" t="s">
        <v>181</v>
      </c>
      <c r="B22" s="311"/>
      <c r="C22" s="180"/>
      <c r="D22" s="182">
        <f>SUM(D23:D29)</f>
        <v>4867880</v>
      </c>
      <c r="E22" s="182">
        <f>SUM(E23:E29)</f>
        <v>0</v>
      </c>
      <c r="F22" s="182">
        <f t="shared" si="0"/>
        <v>4867880</v>
      </c>
    </row>
    <row r="23" spans="1:6" s="184" customFormat="1" ht="19.5" customHeight="1">
      <c r="A23" s="180" t="s">
        <v>18</v>
      </c>
      <c r="B23" s="185" t="s">
        <v>182</v>
      </c>
      <c r="C23" s="180" t="s">
        <v>183</v>
      </c>
      <c r="D23" s="187">
        <v>3711619</v>
      </c>
      <c r="E23" s="187">
        <v>0</v>
      </c>
      <c r="F23" s="187">
        <f t="shared" si="0"/>
        <v>3711619</v>
      </c>
    </row>
    <row r="24" spans="1:6" s="184" customFormat="1" ht="19.5" customHeight="1">
      <c r="A24" s="188" t="s">
        <v>19</v>
      </c>
      <c r="B24" s="194" t="s">
        <v>184</v>
      </c>
      <c r="C24" s="188" t="s">
        <v>183</v>
      </c>
      <c r="D24" s="189">
        <v>1156261</v>
      </c>
      <c r="E24" s="189">
        <v>0</v>
      </c>
      <c r="F24" s="187">
        <f t="shared" si="0"/>
        <v>1156261</v>
      </c>
    </row>
    <row r="25" spans="1:6" s="184" customFormat="1" ht="51">
      <c r="A25" s="180" t="s">
        <v>20</v>
      </c>
      <c r="B25" s="195" t="s">
        <v>185</v>
      </c>
      <c r="C25" s="180" t="s">
        <v>186</v>
      </c>
      <c r="D25" s="192">
        <v>0</v>
      </c>
      <c r="E25" s="192">
        <v>0</v>
      </c>
      <c r="F25" s="187">
        <f t="shared" si="0"/>
        <v>0</v>
      </c>
    </row>
    <row r="26" spans="1:6" s="184" customFormat="1" ht="19.5" customHeight="1">
      <c r="A26" s="188" t="s">
        <v>21</v>
      </c>
      <c r="B26" s="194" t="s">
        <v>187</v>
      </c>
      <c r="C26" s="188" t="s">
        <v>188</v>
      </c>
      <c r="D26" s="196">
        <v>0</v>
      </c>
      <c r="E26" s="196">
        <v>0</v>
      </c>
      <c r="F26" s="187">
        <f t="shared" si="0"/>
        <v>0</v>
      </c>
    </row>
    <row r="27" spans="1:6" s="184" customFormat="1" ht="19.5" customHeight="1">
      <c r="A27" s="180" t="s">
        <v>22</v>
      </c>
      <c r="B27" s="185" t="s">
        <v>189</v>
      </c>
      <c r="C27" s="180" t="s">
        <v>190</v>
      </c>
      <c r="D27" s="192">
        <v>0</v>
      </c>
      <c r="E27" s="192">
        <v>0</v>
      </c>
      <c r="F27" s="187">
        <f t="shared" si="0"/>
        <v>0</v>
      </c>
    </row>
    <row r="28" spans="1:6" s="184" customFormat="1" ht="25.5">
      <c r="A28" s="197" t="s">
        <v>23</v>
      </c>
      <c r="B28" s="198" t="s">
        <v>191</v>
      </c>
      <c r="C28" s="197" t="s">
        <v>192</v>
      </c>
      <c r="D28" s="191">
        <v>0</v>
      </c>
      <c r="E28" s="191">
        <v>0</v>
      </c>
      <c r="F28" s="187">
        <f t="shared" si="0"/>
        <v>0</v>
      </c>
    </row>
    <row r="29" spans="1:6" s="184" customFormat="1" ht="19.5" customHeight="1">
      <c r="A29" s="197" t="s">
        <v>24</v>
      </c>
      <c r="B29" s="193" t="s">
        <v>193</v>
      </c>
      <c r="C29" s="199" t="s">
        <v>194</v>
      </c>
      <c r="D29" s="200">
        <v>0</v>
      </c>
      <c r="E29" s="200">
        <v>0</v>
      </c>
      <c r="F29" s="187">
        <f t="shared" si="0"/>
        <v>0</v>
      </c>
    </row>
    <row r="30" spans="1:3" s="184" customFormat="1" ht="12.75">
      <c r="A30" s="201"/>
      <c r="B30" s="202"/>
      <c r="C30" s="203"/>
    </row>
    <row r="31" s="184" customFormat="1" ht="15.75">
      <c r="E31" s="5" t="s">
        <v>0</v>
      </c>
    </row>
    <row r="32" ht="15">
      <c r="E32" s="6"/>
    </row>
    <row r="33" ht="15.75">
      <c r="E33" s="5" t="s">
        <v>15</v>
      </c>
    </row>
  </sheetData>
  <sheetProtection/>
  <mergeCells count="9">
    <mergeCell ref="A13:B13"/>
    <mergeCell ref="A22:B22"/>
    <mergeCell ref="A5:F5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Wioletta</cp:lastModifiedBy>
  <cp:lastPrinted>2011-08-23T13:10:38Z</cp:lastPrinted>
  <dcterms:created xsi:type="dcterms:W3CDTF">2007-01-12T09:44:44Z</dcterms:created>
  <dcterms:modified xsi:type="dcterms:W3CDTF">2011-08-31T11:28:07Z</dcterms:modified>
  <cp:category/>
  <cp:version/>
  <cp:contentType/>
  <cp:contentStatus/>
</cp:coreProperties>
</file>